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GOF\My documents\BFO\O S\2022\"/>
    </mc:Choice>
  </mc:AlternateContent>
  <bookViews>
    <workbookView xWindow="0" yWindow="0" windowWidth="19200" windowHeight="1149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F160" i="1" l="1"/>
  <c r="H143" i="1"/>
  <c r="F143" i="1"/>
  <c r="H121" i="1"/>
  <c r="F121" i="1"/>
  <c r="F106" i="1" l="1"/>
  <c r="H106" i="1"/>
  <c r="H98" i="1"/>
  <c r="F98" i="1"/>
  <c r="H91" i="1"/>
  <c r="F91" i="1"/>
  <c r="H80" i="1"/>
  <c r="F80" i="1"/>
  <c r="H60" i="1"/>
  <c r="F60" i="1"/>
  <c r="H45" i="1" l="1"/>
  <c r="F45" i="1"/>
  <c r="H28" i="1"/>
  <c r="F28" i="1"/>
  <c r="J150" i="1"/>
  <c r="L148" i="1"/>
  <c r="L147" i="1"/>
  <c r="L146" i="1"/>
  <c r="M143" i="1"/>
  <c r="L143" i="1"/>
  <c r="J143" i="1"/>
  <c r="L141" i="1"/>
  <c r="L140" i="1"/>
  <c r="L139" i="1"/>
  <c r="L138" i="1"/>
  <c r="L137" i="1"/>
  <c r="L136" i="1"/>
  <c r="L134" i="1"/>
  <c r="L133" i="1"/>
  <c r="L132" i="1"/>
  <c r="L125" i="1"/>
  <c r="J121" i="1"/>
  <c r="L119" i="1"/>
  <c r="L121" i="1" s="1"/>
  <c r="J106" i="1"/>
  <c r="L105" i="1"/>
  <c r="L104" i="1"/>
  <c r="J98" i="1"/>
  <c r="L96" i="1"/>
  <c r="L95" i="1"/>
  <c r="L90" i="1"/>
  <c r="L91" i="1" s="1"/>
  <c r="J80" i="1"/>
  <c r="L68" i="1"/>
  <c r="L67" i="1"/>
  <c r="J60" i="1"/>
  <c r="L58" i="1"/>
  <c r="L57" i="1"/>
  <c r="L56" i="1"/>
  <c r="L55" i="1"/>
  <c r="L54" i="1"/>
  <c r="L52" i="1"/>
  <c r="L51" i="1"/>
  <c r="J45" i="1"/>
  <c r="L42" i="1"/>
  <c r="L41" i="1"/>
  <c r="L40" i="1"/>
  <c r="L37" i="1"/>
  <c r="L34" i="1"/>
  <c r="L24" i="1"/>
  <c r="J23" i="1"/>
  <c r="L22" i="1"/>
  <c r="L16" i="1"/>
  <c r="L15" i="1"/>
  <c r="L14" i="1"/>
  <c r="L13" i="1"/>
  <c r="L12" i="1"/>
  <c r="L11" i="1"/>
  <c r="L8" i="1"/>
  <c r="J108" i="1" l="1"/>
  <c r="J159" i="1" s="1"/>
  <c r="L80" i="1"/>
  <c r="L45" i="1"/>
  <c r="L60" i="1"/>
  <c r="L106" i="1"/>
  <c r="L28" i="1"/>
  <c r="J28" i="1"/>
  <c r="J158" i="1" s="1"/>
  <c r="L150" i="1"/>
  <c r="L158" i="1" l="1"/>
</calcChain>
</file>

<file path=xl/sharedStrings.xml><?xml version="1.0" encoding="utf-8"?>
<sst xmlns="http://schemas.openxmlformats.org/spreadsheetml/2006/main" count="212" uniqueCount="141">
  <si>
    <t>БЪЛГАРСКА ФЕДЕРАЦИЯ ПО ОРИЕНТИРАНЕ</t>
  </si>
  <si>
    <t>ПРИХОДИ:</t>
  </si>
  <si>
    <t>БЮДЖЕТ</t>
  </si>
  <si>
    <t>и с решение на УС</t>
  </si>
  <si>
    <t>ОТЧЕТ</t>
  </si>
  <si>
    <t>СОБСТВЕНИ ПРИХОДИ</t>
  </si>
  <si>
    <t>Клубен членски внос</t>
  </si>
  <si>
    <t>Картотекиране на състезатели</t>
  </si>
  <si>
    <t>Стартови такси ДСК и Рангови състезания на МФО</t>
  </si>
  <si>
    <t xml:space="preserve">Отдаване под наем на чипове и система "Спорт Идент" </t>
  </si>
  <si>
    <t>Отдаване под  наем имущество БФО</t>
  </si>
  <si>
    <t>Продажби на чипове "Спорт Идент"</t>
  </si>
  <si>
    <t xml:space="preserve">Спонсорство </t>
  </si>
  <si>
    <t>Реклама</t>
  </si>
  <si>
    <t>Продажба на собствено МПС</t>
  </si>
  <si>
    <t>Дейности по проекти</t>
  </si>
  <si>
    <t>Дарение</t>
  </si>
  <si>
    <t>ВЪЗСТАНОВЯВАНЕ СРЕДСТВА ПО COMPASS взети от остатък 2019</t>
  </si>
  <si>
    <t>ЛИХВА БАНКА</t>
  </si>
  <si>
    <t>ОБЩО</t>
  </si>
  <si>
    <t>РАЗХОДИ:</t>
  </si>
  <si>
    <t>ОРГАНИЗАЦИОННА ДЕЙНОСТ</t>
  </si>
  <si>
    <t>Членски внос към МФО и WRE</t>
  </si>
  <si>
    <t>Общо събрание на БФО</t>
  </si>
  <si>
    <t>УС, ТС, СК и помощни органи на БФО</t>
  </si>
  <si>
    <t>Участие в прояви на КО и Спортни организации</t>
  </si>
  <si>
    <t>Квалификационна дейност</t>
  </si>
  <si>
    <t>Издателска дейност</t>
  </si>
  <si>
    <t>Награди</t>
  </si>
  <si>
    <t>Плакети за юбилеи</t>
  </si>
  <si>
    <t>Пресконференции, Медийно отразяване</t>
  </si>
  <si>
    <t xml:space="preserve">Участие в заседания на АОЮЕ </t>
  </si>
  <si>
    <t>ДЪРЖАВЕН СПОРТЕН КАЛЕНДАР</t>
  </si>
  <si>
    <t xml:space="preserve">ДП Ски-О </t>
  </si>
  <si>
    <t>ДП Коло О</t>
  </si>
  <si>
    <t>НК България</t>
  </si>
  <si>
    <t>ДП М/Ж 20-21</t>
  </si>
  <si>
    <t>спр.щаф. Средна и спринт</t>
  </si>
  <si>
    <t>Дълга и Щафета</t>
  </si>
  <si>
    <t>ДП М/Ж 12-18 и Мастерс</t>
  </si>
  <si>
    <t>ДПНО и Маратон</t>
  </si>
  <si>
    <t>Контролни съдии ДП</t>
  </si>
  <si>
    <t>Пояснение:</t>
  </si>
  <si>
    <t>14500 от КЛО</t>
  </si>
  <si>
    <t>всичко от ММС</t>
  </si>
  <si>
    <t>ДСК 2021 -авансови средста от ММС</t>
  </si>
  <si>
    <t>МЕЖДУНАРОДЕН СПОРТЕН КАЛЕНДАР</t>
  </si>
  <si>
    <t>БЮДЖЕТ 2020</t>
  </si>
  <si>
    <t xml:space="preserve">EП Ски-О </t>
  </si>
  <si>
    <t>Зимна Универсиада</t>
  </si>
  <si>
    <t>Световна купа ски-о</t>
  </si>
  <si>
    <t>ЕПО</t>
  </si>
  <si>
    <t>СПО</t>
  </si>
  <si>
    <t>СМПО</t>
  </si>
  <si>
    <t>ЕП и СП Коло - О</t>
  </si>
  <si>
    <t>РШЮИЕ</t>
  </si>
  <si>
    <t>остатък след прехвърляне-ММС</t>
  </si>
  <si>
    <t>ПОДГОТОВКА НА НАЦИОНАЛНИТЕ ОТБОРИ</t>
  </si>
  <si>
    <t>Лагери лятно ориентиране</t>
  </si>
  <si>
    <t>Лагери ски ориентиране</t>
  </si>
  <si>
    <t xml:space="preserve">Лагери  </t>
  </si>
  <si>
    <t>Станимир Беломъжев НО</t>
  </si>
  <si>
    <t>16000.00</t>
  </si>
  <si>
    <t>Лагер НО</t>
  </si>
  <si>
    <t>11500.00</t>
  </si>
  <si>
    <t>Лагери коло ориентиране</t>
  </si>
  <si>
    <t>ВЪЗСТАНОВЯВАНЕ</t>
  </si>
  <si>
    <t>Ориентиране</t>
  </si>
  <si>
    <t>Ски-ориентиране</t>
  </si>
  <si>
    <t>ОБЩО ПОДГОТОВКА И ВЪЗСТАНОВЯВАНЕ</t>
  </si>
  <si>
    <t>МАТЕРИАЛНО-ТЕХНИЧЕСКА БАЗА</t>
  </si>
  <si>
    <t>Екипировка за ски-ориентиране</t>
  </si>
  <si>
    <t>Екипировка лятно ориентиране</t>
  </si>
  <si>
    <t>Екипировка Коло-О</t>
  </si>
  <si>
    <t>Времеизмервателна и електронна апаратура ДСК</t>
  </si>
  <si>
    <t>1500.00</t>
  </si>
  <si>
    <t>Контролни знаци, перфоратори и стойки</t>
  </si>
  <si>
    <t>Поддръжка на бус, ремарке, ратрак, мот. шейни, генератори</t>
  </si>
  <si>
    <t>1400 ОТ УС</t>
  </si>
  <si>
    <t>ДЕЙНОСТИ ПО ПРОЕКТИ</t>
  </si>
  <si>
    <t>ПРИХОД</t>
  </si>
  <si>
    <t>РАЗХОДИ</t>
  </si>
  <si>
    <t>COMPASS</t>
  </si>
  <si>
    <t>АДМИНИСТРАТИВНО-СТОП. ОБСЛУЖВАНЕ</t>
  </si>
  <si>
    <t>Телефонни сметки</t>
  </si>
  <si>
    <t>Пощенски разходи</t>
  </si>
  <si>
    <t>Наем офис</t>
  </si>
  <si>
    <t>Наем склад и паркоместа бусове</t>
  </si>
  <si>
    <t>БАНКА-СМЕТКА ЛВ, ВАЛУТНА, КР.КАРТИ</t>
  </si>
  <si>
    <t>Абонаменти</t>
  </si>
  <si>
    <t>Интернет и сайт</t>
  </si>
  <si>
    <t>Канцеларски и счетоводни материали</t>
  </si>
  <si>
    <t>ПРАВНО ОБСЛ -НОТАРИУС И АДВОКАТ</t>
  </si>
  <si>
    <t>ИНВЕНТАР - ОДОБРЕН РАЗХОД УС</t>
  </si>
  <si>
    <t>2100 от УС</t>
  </si>
  <si>
    <t>ФОНД "РАБОТНА ЗАПЛАТА" и СЧЕТ. ОБСЛ. ДАНЪЦИ и ОСИГУРОВКИ -ВКЛ.СРЕДСТВА ТРЕНЬОРИ и СЪСТЕЗАТЕЛИ</t>
  </si>
  <si>
    <t>БФО ОФИС</t>
  </si>
  <si>
    <t>34000.00</t>
  </si>
  <si>
    <t>комитети</t>
  </si>
  <si>
    <t>счетоводство</t>
  </si>
  <si>
    <t>60000.00</t>
  </si>
  <si>
    <t>БЮДЖЕТ-2020</t>
  </si>
  <si>
    <t>26680,23</t>
  </si>
  <si>
    <t>каса</t>
  </si>
  <si>
    <t>БФО 14500</t>
  </si>
  <si>
    <t>ММС- 35000</t>
  </si>
  <si>
    <t>МСК</t>
  </si>
  <si>
    <t>Прехвърлени средства</t>
  </si>
  <si>
    <t xml:space="preserve">ММС </t>
  </si>
  <si>
    <t>юноши</t>
  </si>
  <si>
    <t>младежи</t>
  </si>
  <si>
    <t>мъже и жени</t>
  </si>
  <si>
    <t>Ски-О Тур-2019</t>
  </si>
  <si>
    <t>Световен ден О, ОАШ, 133, Тиймбилдинг</t>
  </si>
  <si>
    <t>БЮДЖЕТ 2019</t>
  </si>
  <si>
    <t>Приходи</t>
  </si>
  <si>
    <t>Разходи</t>
  </si>
  <si>
    <t>Остатък</t>
  </si>
  <si>
    <t>ОТЧЕТ 2019</t>
  </si>
  <si>
    <t>Преходен остатък от предна година разпределени както следва:</t>
  </si>
  <si>
    <t>ЕЮПО 16-18 - 2 - Август 2021 Латвия</t>
  </si>
  <si>
    <t>ОТЧЕТ 2020</t>
  </si>
  <si>
    <t>ПРЕДСЕДАТЕЛ</t>
  </si>
  <si>
    <t>КОСТАДИН НОВАКОВ</t>
  </si>
  <si>
    <t>БЮДЖЕТ 2021</t>
  </si>
  <si>
    <t>ОТЧЕТ 2021</t>
  </si>
  <si>
    <t>ЕП СП СКИ О БФО 2022 разходи през 12.2022</t>
  </si>
  <si>
    <t>към 31.12.2021</t>
  </si>
  <si>
    <t>банка лв</t>
  </si>
  <si>
    <t>от които 124 075 са бюджетни към ЕП и СП СКИ 2022</t>
  </si>
  <si>
    <t>Ккарта Лятно</t>
  </si>
  <si>
    <t>Ккарта СКИ</t>
  </si>
  <si>
    <t>евро - 21340</t>
  </si>
  <si>
    <t>от  проект COMPASS</t>
  </si>
  <si>
    <t>COMPASS  СЪФИНАНСИРАНЕ</t>
  </si>
  <si>
    <t>БЮДЖЕТ 2022</t>
  </si>
  <si>
    <t>Процент от организиране на ЕП ски О и СК коло О 2022 г.</t>
  </si>
  <si>
    <t xml:space="preserve">ЕЮП, МСП и СП Ски-О </t>
  </si>
  <si>
    <t xml:space="preserve">ЕЮПО 16-18 - 1 -отложено Унгария 2022 </t>
  </si>
  <si>
    <t>ПРОЕКТ НА БФО ЗА ПОДПОМАГАНЕ НА КО</t>
  </si>
  <si>
    <t>ПРОЕКТ ЕП СКИ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</si>
</sst>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\О\б\щ\и"/>
  </numFmts>
  <fonts count="61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sz val="9"/>
      <color rgb="FFFDE9D9"/>
      <name val="Arial"/>
      <family val="2"/>
      <charset val="204"/>
    </font>
    <font>
      <b/>
      <sz val="11"/>
      <name val="Arial"/>
      <family val="2"/>
    </font>
    <font>
      <sz val="11"/>
      <color rgb="FF000000"/>
      <name val="Calibri"/>
      <family val="2"/>
      <charset val="204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charset val="204"/>
    </font>
    <font>
      <i/>
      <sz val="9"/>
      <name val="Arial"/>
      <family val="2"/>
      <charset val="204"/>
    </font>
    <font>
      <sz val="9"/>
      <color rgb="FFFF0000"/>
      <name val="Arial"/>
      <family val="2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0070C0"/>
      <name val="Arial"/>
      <family val="2"/>
    </font>
    <font>
      <sz val="9"/>
      <color rgb="FFFFFFFF"/>
      <name val="Arial"/>
      <family val="2"/>
    </font>
    <font>
      <b/>
      <sz val="10"/>
      <color rgb="FFFF0000"/>
      <name val="Arial"/>
      <family val="2"/>
      <charset val="204"/>
    </font>
    <font>
      <sz val="9"/>
      <color rgb="FF808080"/>
      <name val="Arial"/>
      <family val="2"/>
    </font>
    <font>
      <sz val="11"/>
      <name val="Arial"/>
      <family val="2"/>
    </font>
    <font>
      <b/>
      <sz val="10"/>
      <name val="Arial"/>
      <family val="2"/>
      <charset val="204"/>
    </font>
    <font>
      <b/>
      <u/>
      <sz val="9"/>
      <name val="Arial"/>
      <family val="2"/>
      <charset val="204"/>
    </font>
    <font>
      <u/>
      <sz val="9"/>
      <name val="Arial"/>
      <family val="2"/>
    </font>
    <font>
      <sz val="9"/>
      <color rgb="FFFF0000"/>
      <name val="Arial"/>
      <family val="2"/>
      <charset val="204"/>
    </font>
    <font>
      <b/>
      <sz val="9"/>
      <color rgb="FF0070C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C0000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i/>
      <sz val="9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i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9"/>
      <color rgb="FF808080"/>
      <name val="Arial"/>
      <family val="2"/>
      <charset val="204"/>
    </font>
    <font>
      <b/>
      <sz val="14"/>
      <name val="Arial"/>
      <family val="2"/>
    </font>
    <font>
      <sz val="11"/>
      <color rgb="FFFF0000"/>
      <name val="Arial"/>
      <family val="2"/>
    </font>
    <font>
      <i/>
      <sz val="9"/>
      <color rgb="FFFF0000"/>
      <name val="Arial"/>
      <family val="2"/>
      <charset val="204"/>
    </font>
    <font>
      <i/>
      <sz val="8"/>
      <name val="Arial"/>
      <family val="2"/>
      <charset val="204"/>
    </font>
    <font>
      <b/>
      <u/>
      <sz val="18"/>
      <name val="Arial"/>
      <family val="2"/>
    </font>
    <font>
      <sz val="18"/>
      <color theme="1"/>
      <name val="Calibri"/>
      <family val="2"/>
      <charset val="204"/>
      <scheme val="minor"/>
    </font>
    <font>
      <sz val="8"/>
      <color rgb="FFFF0000"/>
      <name val="Arial"/>
      <family val="2"/>
    </font>
    <font>
      <sz val="8"/>
      <color theme="1"/>
      <name val="Calibri"/>
      <family val="2"/>
      <charset val="204"/>
      <scheme val="minor"/>
    </font>
    <font>
      <b/>
      <sz val="9"/>
      <color rgb="FF366092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5D9F1"/>
        <bgColor rgb="FF000000"/>
      </patternFill>
    </fill>
  </fills>
  <borders count="3">
    <border>
      <left/>
      <right/>
      <top/>
      <bottom/>
      <diagonal/>
    </border>
    <border>
      <left style="thin">
        <color rgb="FF333399"/>
      </left>
      <right style="thin">
        <color rgb="FF333399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59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2" fontId="2" fillId="0" borderId="0" xfId="0" applyNumberFormat="1" applyFont="1" applyFill="1" applyBorder="1"/>
    <xf numFmtId="2" fontId="5" fillId="2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8" fillId="4" borderId="0" xfId="0" applyFont="1" applyFill="1" applyBorder="1"/>
    <xf numFmtId="0" fontId="9" fillId="4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/>
    <xf numFmtId="2" fontId="12" fillId="4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0" fontId="2" fillId="4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4" fontId="2" fillId="0" borderId="0" xfId="0" applyNumberFormat="1" applyFont="1" applyFill="1" applyBorder="1"/>
    <xf numFmtId="164" fontId="15" fillId="4" borderId="1" xfId="0" applyNumberFormat="1" applyFont="1" applyFill="1" applyBorder="1"/>
    <xf numFmtId="0" fontId="12" fillId="0" borderId="0" xfId="0" applyFont="1" applyFill="1" applyBorder="1"/>
    <xf numFmtId="0" fontId="16" fillId="4" borderId="0" xfId="0" applyFont="1" applyFill="1" applyBorder="1" applyAlignment="1">
      <alignment horizontal="right" vertical="top"/>
    </xf>
    <xf numFmtId="4" fontId="18" fillId="0" borderId="0" xfId="0" applyNumberFormat="1" applyFont="1" applyFill="1" applyBorder="1" applyAlignment="1">
      <alignment horizontal="right"/>
    </xf>
    <xf numFmtId="0" fontId="18" fillId="4" borderId="0" xfId="0" applyFont="1" applyFill="1" applyBorder="1"/>
    <xf numFmtId="0" fontId="20" fillId="4" borderId="0" xfId="0" applyFont="1" applyFill="1" applyBorder="1"/>
    <xf numFmtId="0" fontId="21" fillId="4" borderId="0" xfId="0" applyFont="1" applyFill="1" applyBorder="1"/>
    <xf numFmtId="0" fontId="8" fillId="5" borderId="0" xfId="0" applyFont="1" applyFill="1" applyBorder="1"/>
    <xf numFmtId="0" fontId="2" fillId="5" borderId="0" xfId="0" applyFont="1" applyFill="1" applyBorder="1"/>
    <xf numFmtId="0" fontId="9" fillId="5" borderId="0" xfId="0" applyFont="1" applyFill="1" applyBorder="1" applyAlignment="1">
      <alignment horizontal="right"/>
    </xf>
    <xf numFmtId="4" fontId="9" fillId="5" borderId="0" xfId="0" applyNumberFormat="1" applyFont="1" applyFill="1" applyBorder="1"/>
    <xf numFmtId="4" fontId="12" fillId="5" borderId="0" xfId="0" applyNumberFormat="1" applyFont="1" applyFill="1" applyBorder="1" applyAlignment="1">
      <alignment horizontal="right"/>
    </xf>
    <xf numFmtId="4" fontId="2" fillId="5" borderId="0" xfId="0" applyNumberFormat="1" applyFont="1" applyFill="1" applyBorder="1" applyAlignment="1">
      <alignment horizontal="right"/>
    </xf>
    <xf numFmtId="0" fontId="21" fillId="0" borderId="0" xfId="0" applyFont="1" applyFill="1" applyBorder="1"/>
    <xf numFmtId="4" fontId="21" fillId="0" borderId="0" xfId="0" applyNumberFormat="1" applyFont="1" applyFill="1" applyBorder="1"/>
    <xf numFmtId="4" fontId="12" fillId="0" borderId="0" xfId="0" applyNumberFormat="1" applyFont="1" applyFill="1" applyBorder="1"/>
    <xf numFmtId="0" fontId="6" fillId="4" borderId="0" xfId="0" applyFont="1" applyFill="1" applyBorder="1"/>
    <xf numFmtId="2" fontId="6" fillId="0" borderId="0" xfId="0" applyNumberFormat="1" applyFont="1" applyFill="1" applyBorder="1"/>
    <xf numFmtId="0" fontId="12" fillId="4" borderId="0" xfId="0" applyFont="1" applyFill="1" applyBorder="1"/>
    <xf numFmtId="0" fontId="6" fillId="5" borderId="0" xfId="0" applyFont="1" applyFill="1" applyBorder="1" applyAlignment="1">
      <alignment horizontal="right"/>
    </xf>
    <xf numFmtId="4" fontId="4" fillId="0" borderId="0" xfId="0" applyNumberFormat="1" applyFont="1" applyFill="1" applyBorder="1"/>
    <xf numFmtId="4" fontId="14" fillId="0" borderId="0" xfId="0" applyNumberFormat="1" applyFont="1" applyFill="1" applyBorder="1"/>
    <xf numFmtId="2" fontId="2" fillId="4" borderId="0" xfId="0" applyNumberFormat="1" applyFont="1" applyFill="1" applyBorder="1"/>
    <xf numFmtId="2" fontId="4" fillId="0" borderId="0" xfId="0" applyNumberFormat="1" applyFont="1" applyFill="1" applyBorder="1"/>
    <xf numFmtId="2" fontId="14" fillId="0" borderId="0" xfId="0" applyNumberFormat="1" applyFont="1" applyFill="1" applyBorder="1"/>
    <xf numFmtId="0" fontId="21" fillId="0" borderId="0" xfId="0" applyFont="1" applyFill="1" applyBorder="1" applyAlignment="1">
      <alignment horizontal="right"/>
    </xf>
    <xf numFmtId="0" fontId="10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9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0" fontId="23" fillId="0" borderId="0" xfId="0" applyFont="1" applyFill="1" applyBorder="1"/>
    <xf numFmtId="0" fontId="2" fillId="6" borderId="0" xfId="0" applyFont="1" applyFill="1" applyBorder="1"/>
    <xf numFmtId="3" fontId="21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/>
    <xf numFmtId="2" fontId="21" fillId="0" borderId="0" xfId="0" applyNumberFormat="1" applyFont="1" applyFill="1" applyBorder="1" applyAlignment="1">
      <alignment horizontal="right"/>
    </xf>
    <xf numFmtId="0" fontId="8" fillId="4" borderId="0" xfId="0" applyFont="1" applyFill="1" applyBorder="1" applyAlignment="1">
      <alignment horizontal="right"/>
    </xf>
    <xf numFmtId="2" fontId="12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1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5" fillId="4" borderId="0" xfId="0" applyFont="1" applyFill="1" applyBorder="1"/>
    <xf numFmtId="2" fontId="19" fillId="0" borderId="0" xfId="0" applyNumberFormat="1" applyFont="1" applyFill="1" applyBorder="1"/>
    <xf numFmtId="0" fontId="12" fillId="4" borderId="0" xfId="0" applyFont="1" applyFill="1" applyBorder="1" applyAlignment="1"/>
    <xf numFmtId="2" fontId="8" fillId="5" borderId="0" xfId="0" applyNumberFormat="1" applyFont="1" applyFill="1" applyBorder="1"/>
    <xf numFmtId="2" fontId="12" fillId="5" borderId="0" xfId="0" applyNumberFormat="1" applyFont="1" applyFill="1" applyBorder="1"/>
    <xf numFmtId="0" fontId="19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2" fontId="27" fillId="5" borderId="0" xfId="0" applyNumberFormat="1" applyFont="1" applyFill="1" applyBorder="1" applyAlignment="1">
      <alignment horizontal="right"/>
    </xf>
    <xf numFmtId="0" fontId="2" fillId="0" borderId="2" xfId="0" applyFont="1" applyFill="1" applyBorder="1"/>
    <xf numFmtId="2" fontId="21" fillId="0" borderId="0" xfId="0" applyNumberFormat="1" applyFont="1" applyFill="1" applyBorder="1"/>
    <xf numFmtId="0" fontId="30" fillId="0" borderId="0" xfId="0" applyFont="1" applyFill="1" applyBorder="1"/>
    <xf numFmtId="0" fontId="29" fillId="4" borderId="0" xfId="0" applyFont="1" applyFill="1" applyBorder="1" applyAlignment="1">
      <alignment horizontal="left"/>
    </xf>
    <xf numFmtId="0" fontId="29" fillId="4" borderId="0" xfId="0" applyFont="1" applyFill="1" applyBorder="1"/>
    <xf numFmtId="2" fontId="9" fillId="5" borderId="0" xfId="0" applyNumberFormat="1" applyFont="1" applyFill="1" applyBorder="1"/>
    <xf numFmtId="2" fontId="2" fillId="5" borderId="0" xfId="0" applyNumberFormat="1" applyFont="1" applyFill="1" applyBorder="1"/>
    <xf numFmtId="0" fontId="28" fillId="4" borderId="0" xfId="0" applyFont="1" applyFill="1" applyBorder="1"/>
    <xf numFmtId="2" fontId="12" fillId="3" borderId="0" xfId="0" applyNumberFormat="1" applyFont="1" applyFill="1" applyBorder="1"/>
    <xf numFmtId="0" fontId="8" fillId="7" borderId="0" xfId="0" applyFont="1" applyFill="1" applyBorder="1"/>
    <xf numFmtId="0" fontId="12" fillId="7" borderId="0" xfId="0" applyFont="1" applyFill="1" applyBorder="1" applyAlignment="1">
      <alignment horizontal="right"/>
    </xf>
    <xf numFmtId="2" fontId="27" fillId="7" borderId="0" xfId="0" applyNumberFormat="1" applyFont="1" applyFill="1" applyBorder="1" applyAlignment="1">
      <alignment horizontal="right"/>
    </xf>
    <xf numFmtId="4" fontId="9" fillId="7" borderId="0" xfId="0" applyNumberFormat="1" applyFont="1" applyFill="1" applyBorder="1"/>
    <xf numFmtId="4" fontId="8" fillId="0" borderId="0" xfId="0" applyNumberFormat="1" applyFont="1" applyFill="1" applyBorder="1"/>
    <xf numFmtId="2" fontId="12" fillId="0" borderId="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2" fillId="7" borderId="0" xfId="0" applyFont="1" applyFill="1" applyBorder="1"/>
    <xf numFmtId="0" fontId="9" fillId="7" borderId="0" xfId="0" applyFont="1" applyFill="1" applyBorder="1" applyAlignment="1">
      <alignment horizontal="center"/>
    </xf>
    <xf numFmtId="0" fontId="13" fillId="6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0" fontId="31" fillId="6" borderId="0" xfId="0" applyFont="1" applyFill="1" applyBorder="1" applyAlignment="1">
      <alignment horizontal="right"/>
    </xf>
    <xf numFmtId="2" fontId="24" fillId="7" borderId="0" xfId="0" applyNumberFormat="1" applyFont="1" applyFill="1" applyBorder="1" applyAlignment="1">
      <alignment horizontal="right"/>
    </xf>
    <xf numFmtId="2" fontId="12" fillId="7" borderId="0" xfId="0" applyNumberFormat="1" applyFont="1" applyFill="1" applyBorder="1" applyAlignment="1">
      <alignment horizontal="right"/>
    </xf>
    <xf numFmtId="2" fontId="12" fillId="7" borderId="0" xfId="0" applyNumberFormat="1" applyFont="1" applyFill="1" applyBorder="1"/>
    <xf numFmtId="2" fontId="13" fillId="7" borderId="0" xfId="0" applyNumberFormat="1" applyFont="1" applyFill="1" applyBorder="1"/>
    <xf numFmtId="4" fontId="9" fillId="0" borderId="0" xfId="0" applyNumberFormat="1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27" fillId="0" borderId="0" xfId="0" applyNumberFormat="1" applyFont="1" applyFill="1" applyBorder="1"/>
    <xf numFmtId="0" fontId="8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right"/>
    </xf>
    <xf numFmtId="164" fontId="32" fillId="4" borderId="0" xfId="0" applyNumberFormat="1" applyFont="1" applyFill="1" applyBorder="1"/>
    <xf numFmtId="0" fontId="2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7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vertical="top" wrapText="1"/>
    </xf>
    <xf numFmtId="0" fontId="27" fillId="0" borderId="0" xfId="0" applyFont="1" applyFill="1" applyBorder="1"/>
    <xf numFmtId="4" fontId="9" fillId="5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2" fontId="9" fillId="5" borderId="0" xfId="0" applyNumberFormat="1" applyFont="1" applyFill="1" applyBorder="1" applyAlignment="1">
      <alignment horizontal="right"/>
    </xf>
    <xf numFmtId="2" fontId="34" fillId="0" borderId="0" xfId="0" applyNumberFormat="1" applyFont="1" applyFill="1" applyBorder="1"/>
    <xf numFmtId="0" fontId="34" fillId="0" borderId="0" xfId="0" applyFont="1" applyFill="1" applyBorder="1"/>
    <xf numFmtId="0" fontId="35" fillId="0" borderId="0" xfId="0" applyFont="1" applyFill="1" applyBorder="1"/>
    <xf numFmtId="2" fontId="36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24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vertical="top"/>
    </xf>
    <xf numFmtId="0" fontId="38" fillId="0" borderId="0" xfId="0" applyFont="1" applyFill="1" applyBorder="1"/>
    <xf numFmtId="2" fontId="38" fillId="0" borderId="0" xfId="0" applyNumberFormat="1" applyFont="1" applyFill="1" applyBorder="1"/>
    <xf numFmtId="2" fontId="38" fillId="0" borderId="0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right"/>
    </xf>
    <xf numFmtId="0" fontId="40" fillId="0" borderId="0" xfId="0" applyFont="1" applyFill="1" applyBorder="1"/>
    <xf numFmtId="0" fontId="41" fillId="0" borderId="0" xfId="0" applyFont="1" applyFill="1" applyBorder="1" applyAlignment="1">
      <alignment horizontal="right"/>
    </xf>
    <xf numFmtId="2" fontId="40" fillId="0" borderId="0" xfId="0" applyNumberFormat="1" applyFont="1" applyFill="1" applyBorder="1"/>
    <xf numFmtId="0" fontId="36" fillId="0" borderId="0" xfId="0" applyFont="1" applyFill="1" applyBorder="1" applyAlignment="1">
      <alignment horizontal="right"/>
    </xf>
    <xf numFmtId="0" fontId="42" fillId="0" borderId="0" xfId="0" applyFont="1" applyFill="1" applyBorder="1"/>
    <xf numFmtId="2" fontId="37" fillId="0" borderId="0" xfId="0" applyNumberFormat="1" applyFont="1" applyFill="1" applyBorder="1"/>
    <xf numFmtId="2" fontId="34" fillId="0" borderId="0" xfId="0" applyNumberFormat="1" applyFont="1" applyFill="1" applyBorder="1" applyAlignment="1">
      <alignment horizontal="right"/>
    </xf>
    <xf numFmtId="4" fontId="34" fillId="0" borderId="0" xfId="0" applyNumberFormat="1" applyFont="1" applyFill="1" applyBorder="1"/>
    <xf numFmtId="4" fontId="13" fillId="3" borderId="0" xfId="0" applyNumberFormat="1" applyFont="1" applyFill="1" applyBorder="1" applyAlignment="1">
      <alignment horizontal="center"/>
    </xf>
    <xf numFmtId="4" fontId="14" fillId="0" borderId="0" xfId="0" applyNumberFormat="1" applyFont="1" applyFill="1"/>
    <xf numFmtId="2" fontId="2" fillId="0" borderId="0" xfId="0" applyNumberFormat="1" applyFont="1" applyFill="1" applyBorder="1" applyAlignment="1">
      <alignment horizontal="right"/>
    </xf>
    <xf numFmtId="2" fontId="18" fillId="0" borderId="0" xfId="0" applyNumberFormat="1" applyFont="1" applyFill="1" applyBorder="1" applyAlignment="1">
      <alignment horizontal="right"/>
    </xf>
    <xf numFmtId="4" fontId="21" fillId="0" borderId="0" xfId="0" applyNumberFormat="1" applyFont="1" applyFill="1"/>
    <xf numFmtId="0" fontId="21" fillId="0" borderId="0" xfId="0" applyFont="1" applyFill="1"/>
    <xf numFmtId="4" fontId="2" fillId="0" borderId="0" xfId="0" applyNumberFormat="1" applyFont="1" applyFill="1"/>
    <xf numFmtId="0" fontId="45" fillId="0" borderId="0" xfId="0" applyFont="1" applyFill="1" applyBorder="1" applyAlignment="1">
      <alignment horizontal="right"/>
    </xf>
    <xf numFmtId="0" fontId="46" fillId="0" borderId="0" xfId="0" applyFont="1" applyFill="1" applyBorder="1"/>
    <xf numFmtId="0" fontId="29" fillId="0" borderId="0" xfId="0" applyFont="1" applyFill="1" applyBorder="1" applyAlignment="1">
      <alignment horizontal="right"/>
    </xf>
    <xf numFmtId="0" fontId="6" fillId="9" borderId="0" xfId="0" applyFont="1" applyFill="1" applyBorder="1" applyAlignment="1">
      <alignment horizontal="right"/>
    </xf>
    <xf numFmtId="0" fontId="12" fillId="9" borderId="0" xfId="0" applyFont="1" applyFill="1" applyBorder="1"/>
    <xf numFmtId="2" fontId="12" fillId="10" borderId="0" xfId="0" applyNumberFormat="1" applyFont="1" applyFill="1" applyBorder="1"/>
    <xf numFmtId="0" fontId="6" fillId="11" borderId="0" xfId="0" applyFont="1" applyFill="1" applyBorder="1" applyAlignment="1">
      <alignment horizontal="right"/>
    </xf>
    <xf numFmtId="0" fontId="47" fillId="4" borderId="0" xfId="0" applyFont="1" applyFill="1" applyBorder="1"/>
    <xf numFmtId="2" fontId="12" fillId="12" borderId="0" xfId="0" applyNumberFormat="1" applyFont="1" applyFill="1" applyBorder="1"/>
    <xf numFmtId="0" fontId="48" fillId="0" borderId="0" xfId="0" applyFont="1" applyFill="1" applyBorder="1"/>
    <xf numFmtId="4" fontId="49" fillId="0" borderId="0" xfId="0" applyNumberFormat="1" applyFont="1" applyFill="1" applyBorder="1" applyAlignment="1">
      <alignment horizontal="right"/>
    </xf>
    <xf numFmtId="0" fontId="12" fillId="8" borderId="0" xfId="0" applyFont="1" applyFill="1" applyBorder="1"/>
    <xf numFmtId="0" fontId="34" fillId="0" borderId="0" xfId="0" applyFont="1" applyFill="1" applyBorder="1" applyAlignment="1">
      <alignment horizontal="right"/>
    </xf>
    <xf numFmtId="2" fontId="26" fillId="0" borderId="0" xfId="0" applyNumberFormat="1" applyFont="1" applyFill="1" applyBorder="1"/>
    <xf numFmtId="2" fontId="2" fillId="12" borderId="0" xfId="0" applyNumberFormat="1" applyFont="1" applyFill="1" applyBorder="1"/>
    <xf numFmtId="0" fontId="50" fillId="4" borderId="0" xfId="0" applyFont="1" applyFill="1" applyBorder="1"/>
    <xf numFmtId="0" fontId="2" fillId="12" borderId="0" xfId="0" applyFont="1" applyFill="1" applyBorder="1" applyAlignment="1">
      <alignment horizontal="right"/>
    </xf>
    <xf numFmtId="0" fontId="9" fillId="12" borderId="0" xfId="0" applyFont="1" applyFill="1" applyBorder="1" applyAlignment="1">
      <alignment horizontal="right"/>
    </xf>
    <xf numFmtId="0" fontId="2" fillId="12" borderId="0" xfId="0" applyFont="1" applyFill="1" applyBorder="1"/>
    <xf numFmtId="0" fontId="34" fillId="9" borderId="0" xfId="0" applyFont="1" applyFill="1" applyBorder="1" applyAlignment="1">
      <alignment horizontal="right"/>
    </xf>
    <xf numFmtId="2" fontId="12" fillId="9" borderId="0" xfId="0" applyNumberFormat="1" applyFont="1" applyFill="1" applyBorder="1"/>
    <xf numFmtId="1" fontId="12" fillId="9" borderId="0" xfId="0" applyNumberFormat="1" applyFont="1" applyFill="1" applyBorder="1"/>
    <xf numFmtId="2" fontId="9" fillId="5" borderId="0" xfId="0" applyNumberFormat="1" applyFont="1" applyFill="1" applyBorder="1" applyAlignment="1"/>
    <xf numFmtId="2" fontId="11" fillId="5" borderId="0" xfId="0" applyNumberFormat="1" applyFont="1" applyFill="1" applyBorder="1" applyAlignment="1"/>
    <xf numFmtId="2" fontId="27" fillId="5" borderId="0" xfId="0" applyNumberFormat="1" applyFont="1" applyFill="1" applyBorder="1" applyAlignment="1"/>
    <xf numFmtId="0" fontId="28" fillId="4" borderId="0" xfId="0" applyFont="1" applyFill="1" applyBorder="1" applyAlignment="1"/>
    <xf numFmtId="0" fontId="8" fillId="12" borderId="0" xfId="0" applyFont="1" applyFill="1" applyBorder="1"/>
    <xf numFmtId="0" fontId="2" fillId="8" borderId="0" xfId="0" applyFont="1" applyFill="1" applyBorder="1"/>
    <xf numFmtId="0" fontId="8" fillId="8" borderId="0" xfId="0" applyFont="1" applyFill="1" applyBorder="1"/>
    <xf numFmtId="0" fontId="1" fillId="12" borderId="0" xfId="0" applyFont="1" applyFill="1" applyBorder="1"/>
    <xf numFmtId="2" fontId="2" fillId="8" borderId="0" xfId="0" applyNumberFormat="1" applyFont="1" applyFill="1" applyBorder="1"/>
    <xf numFmtId="4" fontId="9" fillId="15" borderId="0" xfId="0" applyNumberFormat="1" applyFont="1" applyFill="1" applyBorder="1"/>
    <xf numFmtId="0" fontId="44" fillId="15" borderId="0" xfId="0" applyFont="1" applyFill="1" applyAlignment="1">
      <alignment horizontal="center"/>
    </xf>
    <xf numFmtId="0" fontId="2" fillId="15" borderId="0" xfId="0" applyFont="1" applyFill="1" applyBorder="1"/>
    <xf numFmtId="0" fontId="8" fillId="15" borderId="0" xfId="0" applyFont="1" applyFill="1" applyBorder="1"/>
    <xf numFmtId="0" fontId="10" fillId="16" borderId="0" xfId="0" applyFont="1" applyFill="1" applyBorder="1"/>
    <xf numFmtId="0" fontId="10" fillId="16" borderId="0" xfId="0" applyFont="1" applyFill="1" applyBorder="1" applyAlignment="1">
      <alignment horizontal="center"/>
    </xf>
    <xf numFmtId="2" fontId="2" fillId="16" borderId="0" xfId="0" applyNumberFormat="1" applyFont="1" applyFill="1" applyBorder="1"/>
    <xf numFmtId="0" fontId="11" fillId="15" borderId="0" xfId="0" applyFont="1" applyFill="1" applyBorder="1" applyAlignment="1">
      <alignment horizontal="right"/>
    </xf>
    <xf numFmtId="4" fontId="12" fillId="16" borderId="0" xfId="0" applyNumberFormat="1" applyFont="1" applyFill="1" applyBorder="1" applyAlignment="1">
      <alignment horizontal="right"/>
    </xf>
    <xf numFmtId="0" fontId="2" fillId="17" borderId="0" xfId="0" applyFont="1" applyFill="1" applyBorder="1"/>
    <xf numFmtId="0" fontId="2" fillId="14" borderId="0" xfId="0" applyFont="1" applyFill="1" applyBorder="1"/>
    <xf numFmtId="2" fontId="8" fillId="18" borderId="0" xfId="0" applyNumberFormat="1" applyFont="1" applyFill="1" applyBorder="1"/>
    <xf numFmtId="2" fontId="2" fillId="18" borderId="0" xfId="0" applyNumberFormat="1" applyFont="1" applyFill="1" applyBorder="1"/>
    <xf numFmtId="2" fontId="12" fillId="18" borderId="0" xfId="0" applyNumberFormat="1" applyFont="1" applyFill="1" applyBorder="1"/>
    <xf numFmtId="2" fontId="55" fillId="0" borderId="0" xfId="0" applyNumberFormat="1" applyFont="1" applyFill="1" applyBorder="1"/>
    <xf numFmtId="0" fontId="56" fillId="0" borderId="0" xfId="0" applyFont="1" applyFill="1" applyBorder="1"/>
    <xf numFmtId="2" fontId="9" fillId="7" borderId="0" xfId="0" applyNumberFormat="1" applyFont="1" applyFill="1" applyBorder="1" applyAlignment="1">
      <alignment horizontal="right"/>
    </xf>
    <xf numFmtId="2" fontId="57" fillId="0" borderId="0" xfId="0" applyNumberFormat="1" applyFont="1" applyFill="1" applyBorder="1"/>
    <xf numFmtId="4" fontId="57" fillId="0" borderId="0" xfId="0" applyNumberFormat="1" applyFont="1" applyFill="1" applyBorder="1"/>
    <xf numFmtId="0" fontId="26" fillId="17" borderId="0" xfId="0" applyFont="1" applyFill="1" applyBorder="1"/>
    <xf numFmtId="0" fontId="58" fillId="0" borderId="0" xfId="0" applyFont="1" applyFill="1" applyBorder="1"/>
    <xf numFmtId="0" fontId="43" fillId="0" borderId="0" xfId="0" applyFont="1" applyFill="1" applyBorder="1" applyAlignment="1">
      <alignment horizontal="right"/>
    </xf>
    <xf numFmtId="0" fontId="43" fillId="13" borderId="0" xfId="0" applyFont="1" applyFill="1"/>
    <xf numFmtId="2" fontId="43" fillId="0" borderId="0" xfId="0" applyNumberFormat="1" applyFont="1" applyFill="1" applyBorder="1" applyAlignment="1">
      <alignment horizontal="right"/>
    </xf>
    <xf numFmtId="43" fontId="2" fillId="4" borderId="0" xfId="1" applyFont="1" applyFill="1" applyBorder="1"/>
    <xf numFmtId="0" fontId="51" fillId="0" borderId="0" xfId="0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Fill="1" applyBorder="1" applyAlignment="1">
      <alignment wrapText="1"/>
    </xf>
    <xf numFmtId="0" fontId="54" fillId="0" borderId="0" xfId="0" applyFont="1" applyAlignment="1">
      <alignment wrapText="1"/>
    </xf>
    <xf numFmtId="0" fontId="0" fillId="0" borderId="0" xfId="0" applyAlignment="1"/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/>
    <xf numFmtId="0" fontId="8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1" fontId="43" fillId="15" borderId="0" xfId="0" applyNumberFormat="1" applyFont="1" applyFill="1" applyBorder="1" applyAlignment="1">
      <alignment horizontal="center"/>
    </xf>
    <xf numFmtId="1" fontId="44" fillId="15" borderId="0" xfId="0" applyNumberFormat="1" applyFont="1" applyFill="1" applyAlignment="1"/>
    <xf numFmtId="2" fontId="24" fillId="0" borderId="0" xfId="0" applyNumberFormat="1" applyFont="1" applyFill="1" applyBorder="1" applyAlignment="1">
      <alignment horizontal="right"/>
    </xf>
    <xf numFmtId="4" fontId="27" fillId="0" borderId="0" xfId="0" applyNumberFormat="1" applyFont="1" applyFill="1" applyBorder="1"/>
    <xf numFmtId="0" fontId="27" fillId="0" borderId="0" xfId="0" applyFont="1" applyFill="1" applyBorder="1" applyAlignment="1">
      <alignment horizontal="right"/>
    </xf>
    <xf numFmtId="3" fontId="2" fillId="0" borderId="0" xfId="0" applyNumberFormat="1" applyFont="1" applyFill="1" applyBorder="1"/>
    <xf numFmtId="3" fontId="27" fillId="0" borderId="0" xfId="0" applyNumberFormat="1" applyFont="1" applyFill="1" applyBorder="1"/>
    <xf numFmtId="3" fontId="27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/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3" fontId="12" fillId="0" borderId="0" xfId="0" applyNumberFormat="1" applyFont="1" applyFill="1" applyBorder="1"/>
    <xf numFmtId="3" fontId="12" fillId="9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0" fontId="60" fillId="0" borderId="0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aPad_330/Desktop/&#1054;&#1057;/&#1054;&#1057;%202021/&#1054;&#1090;&#1095;&#1077;&#1090;%20&#1103;&#1085;&#1091;&#1072;&#1088;&#1080;-&#1076;&#1077;&#1082;&#1077;&#1084;&#1074;&#1088;&#1080;%202020-&#1092;&#1080;&#1085;&#1072;&#1083;&#108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rasi/My%20Documents/Downloads/&#1055;&#1088;&#1086;&#1077;&#1082;&#1090;&#1086;%20&#1073;&#1102;&#1076;&#1078;&#1077;&#1090;%202020_FI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(2)"/>
      <sheetName val="ОТЧЕТ"/>
      <sheetName val="ОРГ ДЕЙНОСТ"/>
      <sheetName val="СОБСТВЕНИ ПРИХОДИ"/>
      <sheetName val="КЧВ И КАРТОТЕКА"/>
      <sheetName val="ДП Ски 2020"/>
      <sheetName val="КОНТРОЛНИ"/>
      <sheetName val="ЕП СКИ"/>
      <sheetName val="ДП Коло 2020"/>
      <sheetName val="ДП Нощно и ДП Маратон"/>
      <sheetName val="ДП 12-18 и Ветерани"/>
      <sheetName val="ДСК 2021"/>
      <sheetName val="ДП 20-21 Дълга и Щафета"/>
      <sheetName val="ДП 20-21 спринт средна спр.щафе"/>
      <sheetName val="ЗимнаУниверсиада"/>
      <sheetName val="НКБ"/>
      <sheetName val="Лагери"/>
      <sheetName val="Възстановяване"/>
      <sheetName val="МСП СК"/>
      <sheetName val="НАЕМ СКЛАД"/>
      <sheetName val="НАЕМ ОФИС"/>
      <sheetName val="МТО"/>
      <sheetName val="Поддръжка бус, ратрак шейни"/>
      <sheetName val="Административни"/>
      <sheetName val="ФРЗО"/>
      <sheetName val="COMPASS"/>
      <sheetName val="ММС"/>
      <sheetName val="ДАРЕНИЯ"/>
    </sheetNames>
    <sheetDataSet>
      <sheetData sheetId="0"/>
      <sheetData sheetId="1"/>
      <sheetData sheetId="2">
        <row r="3">
          <cell r="S3">
            <v>5997.29</v>
          </cell>
        </row>
        <row r="6">
          <cell r="S6">
            <v>911.09</v>
          </cell>
        </row>
        <row r="10">
          <cell r="S10">
            <v>134</v>
          </cell>
        </row>
        <row r="11">
          <cell r="S11">
            <v>500</v>
          </cell>
        </row>
      </sheetData>
      <sheetData sheetId="3">
        <row r="6">
          <cell r="S6">
            <v>1737</v>
          </cell>
        </row>
        <row r="7">
          <cell r="S7">
            <v>1185</v>
          </cell>
        </row>
        <row r="8">
          <cell r="S8">
            <v>660</v>
          </cell>
        </row>
        <row r="14">
          <cell r="S14">
            <v>58380.99</v>
          </cell>
        </row>
      </sheetData>
      <sheetData sheetId="4">
        <row r="3">
          <cell r="N3">
            <v>13115</v>
          </cell>
        </row>
        <row r="4">
          <cell r="N4">
            <v>12340</v>
          </cell>
        </row>
      </sheetData>
      <sheetData sheetId="5">
        <row r="3">
          <cell r="N3">
            <v>4380</v>
          </cell>
        </row>
      </sheetData>
      <sheetData sheetId="6">
        <row r="1">
          <cell r="O1">
            <v>4000.1400000000003</v>
          </cell>
        </row>
      </sheetData>
      <sheetData sheetId="7">
        <row r="1">
          <cell r="N1">
            <v>5125.0199999999995</v>
          </cell>
        </row>
      </sheetData>
      <sheetData sheetId="8">
        <row r="1">
          <cell r="Q1">
            <v>6000</v>
          </cell>
        </row>
        <row r="2">
          <cell r="N2">
            <v>4790</v>
          </cell>
        </row>
      </sheetData>
      <sheetData sheetId="9">
        <row r="1">
          <cell r="Q1">
            <v>5000</v>
          </cell>
          <cell r="T1">
            <v>3226</v>
          </cell>
        </row>
      </sheetData>
      <sheetData sheetId="10">
        <row r="1">
          <cell r="Q1">
            <v>8500</v>
          </cell>
          <cell r="T1">
            <v>6160</v>
          </cell>
        </row>
      </sheetData>
      <sheetData sheetId="11"/>
      <sheetData sheetId="12">
        <row r="1">
          <cell r="O1">
            <v>7000</v>
          </cell>
          <cell r="R1">
            <v>3100</v>
          </cell>
        </row>
      </sheetData>
      <sheetData sheetId="13">
        <row r="1">
          <cell r="S1">
            <v>7000</v>
          </cell>
        </row>
        <row r="3">
          <cell r="Q3">
            <v>5460</v>
          </cell>
        </row>
      </sheetData>
      <sheetData sheetId="14"/>
      <sheetData sheetId="15">
        <row r="1">
          <cell r="D1">
            <v>1668</v>
          </cell>
        </row>
      </sheetData>
      <sheetData sheetId="16">
        <row r="8">
          <cell r="R8">
            <v>27695.050000000003</v>
          </cell>
        </row>
        <row r="11">
          <cell r="R11">
            <v>15847.604720000005</v>
          </cell>
        </row>
        <row r="12">
          <cell r="R12">
            <v>7979.9699999999993</v>
          </cell>
        </row>
      </sheetData>
      <sheetData sheetId="17">
        <row r="3">
          <cell r="Q3">
            <v>1000</v>
          </cell>
        </row>
        <row r="4">
          <cell r="Q4">
            <v>188.79999999999998</v>
          </cell>
        </row>
      </sheetData>
      <sheetData sheetId="18">
        <row r="1">
          <cell r="O1">
            <v>16205.669700000004</v>
          </cell>
        </row>
      </sheetData>
      <sheetData sheetId="19">
        <row r="1">
          <cell r="L1">
            <v>1266.5999999999999</v>
          </cell>
        </row>
      </sheetData>
      <sheetData sheetId="20">
        <row r="1">
          <cell r="P1">
            <v>4296.3500000000004</v>
          </cell>
        </row>
      </sheetData>
      <sheetData sheetId="21"/>
      <sheetData sheetId="22">
        <row r="1">
          <cell r="P1">
            <v>3238.64</v>
          </cell>
        </row>
      </sheetData>
      <sheetData sheetId="23">
        <row r="3">
          <cell r="N3">
            <v>972.43000000000006</v>
          </cell>
        </row>
        <row r="4">
          <cell r="N4">
            <v>339.20000000000005</v>
          </cell>
        </row>
        <row r="5">
          <cell r="N5">
            <v>0</v>
          </cell>
        </row>
        <row r="6">
          <cell r="N6">
            <v>30</v>
          </cell>
        </row>
        <row r="8">
          <cell r="N8">
            <v>466.3</v>
          </cell>
        </row>
        <row r="9">
          <cell r="N9">
            <v>2079</v>
          </cell>
        </row>
        <row r="10">
          <cell r="N10">
            <v>500</v>
          </cell>
        </row>
      </sheetData>
      <sheetData sheetId="24">
        <row r="1">
          <cell r="N1">
            <v>33096.350000000035</v>
          </cell>
        </row>
        <row r="15">
          <cell r="S15">
            <v>24000</v>
          </cell>
        </row>
        <row r="20">
          <cell r="S20">
            <v>1500</v>
          </cell>
        </row>
      </sheetData>
      <sheetData sheetId="25">
        <row r="1">
          <cell r="K1">
            <v>775693</v>
          </cell>
        </row>
        <row r="3">
          <cell r="C3">
            <v>4800</v>
          </cell>
        </row>
        <row r="4">
          <cell r="C4">
            <v>34784.699999999997</v>
          </cell>
        </row>
        <row r="5">
          <cell r="C5">
            <v>3600</v>
          </cell>
        </row>
        <row r="21">
          <cell r="N21">
            <v>43184.7</v>
          </cell>
        </row>
      </sheetData>
      <sheetData sheetId="26">
        <row r="1">
          <cell r="P1">
            <v>190000</v>
          </cell>
        </row>
      </sheetData>
      <sheetData sheetId="27">
        <row r="1">
          <cell r="K1">
            <v>8372.33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о бюджет 2020_работно"/>
      <sheetName val="Бюджет"/>
      <sheetName val="Разходи"/>
      <sheetName val="Приходи"/>
      <sheetName val="проекто бюджет 2020 -2019"/>
      <sheetName val="ОТЧЕТ Q1"/>
    </sheetNames>
    <sheetDataSet>
      <sheetData sheetId="0" refreshError="1"/>
      <sheetData sheetId="1" refreshError="1">
        <row r="16">
          <cell r="G16">
            <v>1040.71</v>
          </cell>
        </row>
        <row r="24">
          <cell r="G24">
            <v>12000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8"/>
  <sheetViews>
    <sheetView tabSelected="1" zoomScale="80" zoomScaleNormal="80" workbookViewId="0">
      <selection activeCell="O5" sqref="O5"/>
    </sheetView>
  </sheetViews>
  <sheetFormatPr defaultColWidth="9.28515625" defaultRowHeight="12.75" x14ac:dyDescent="0.2"/>
  <cols>
    <col min="1" max="1" width="4.28515625" style="2" customWidth="1"/>
    <col min="2" max="2" width="16.7109375" style="2" customWidth="1"/>
    <col min="3" max="3" width="13.85546875" style="2" customWidth="1"/>
    <col min="4" max="6" width="11.7109375" style="2" customWidth="1"/>
    <col min="7" max="7" width="12.7109375" style="2" customWidth="1"/>
    <col min="8" max="8" width="16.85546875" style="2" customWidth="1"/>
    <col min="9" max="9" width="9.140625" style="2" customWidth="1"/>
    <col min="10" max="10" width="13.5703125" style="4" customWidth="1"/>
    <col min="11" max="11" width="16.140625" style="4" customWidth="1"/>
    <col min="12" max="12" width="18" style="5" customWidth="1"/>
    <col min="13" max="13" width="24.140625" style="5" customWidth="1"/>
    <col min="14" max="14" width="23.42578125" style="2" customWidth="1"/>
    <col min="15" max="15" width="15.85546875" style="2" customWidth="1"/>
    <col min="16" max="16" width="18.28515625" style="2" customWidth="1"/>
    <col min="17" max="16384" width="9.28515625" style="2"/>
  </cols>
  <sheetData>
    <row r="1" spans="1:15" s="1" customFormat="1" ht="23.25" x14ac:dyDescent="0.35">
      <c r="B1" s="201" t="s">
        <v>0</v>
      </c>
      <c r="C1" s="201"/>
      <c r="D1" s="201"/>
      <c r="E1" s="201"/>
      <c r="F1" s="201"/>
      <c r="G1" s="201"/>
      <c r="H1" s="201"/>
      <c r="I1" s="201"/>
      <c r="J1" s="201"/>
      <c r="K1" s="202"/>
      <c r="L1" s="202"/>
      <c r="M1" s="202"/>
    </row>
    <row r="2" spans="1:15" x14ac:dyDescent="0.2">
      <c r="G2" s="3"/>
      <c r="H2" s="3"/>
      <c r="I2" s="3"/>
      <c r="M2" s="6"/>
    </row>
    <row r="3" spans="1:15" ht="15" x14ac:dyDescent="0.25">
      <c r="B3" s="206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7"/>
    </row>
    <row r="4" spans="1:15" ht="12" x14ac:dyDescent="0.2">
      <c r="B4" s="8"/>
      <c r="C4" s="8"/>
      <c r="D4" s="8"/>
      <c r="E4" s="8"/>
      <c r="F4" s="8"/>
      <c r="G4" s="8"/>
      <c r="H4" s="8"/>
      <c r="I4" s="8"/>
      <c r="J4" s="8"/>
      <c r="K4" s="8"/>
    </row>
    <row r="5" spans="1:15" ht="15.75" x14ac:dyDescent="0.25">
      <c r="B5" s="8"/>
      <c r="C5" s="8"/>
      <c r="D5" s="8"/>
      <c r="E5" s="8"/>
      <c r="F5" s="212">
        <v>2019</v>
      </c>
      <c r="G5" s="213"/>
      <c r="H5" s="213"/>
      <c r="I5" s="177"/>
      <c r="J5" s="212">
        <v>2020</v>
      </c>
      <c r="K5" s="213"/>
      <c r="L5" s="213"/>
      <c r="M5" s="212">
        <v>2021</v>
      </c>
      <c r="N5" s="205"/>
      <c r="O5" s="119">
        <v>2022</v>
      </c>
    </row>
    <row r="6" spans="1:15" s="11" customFormat="1" x14ac:dyDescent="0.2">
      <c r="A6" s="171"/>
      <c r="B6" s="9"/>
      <c r="C6" s="10"/>
      <c r="D6" s="9"/>
      <c r="E6" s="9"/>
      <c r="F6" s="178"/>
      <c r="G6" s="178"/>
      <c r="H6" s="179"/>
      <c r="I6" s="179"/>
      <c r="J6" s="180"/>
      <c r="K6" s="181" t="s">
        <v>107</v>
      </c>
      <c r="L6" s="182"/>
      <c r="M6" s="183"/>
      <c r="N6" s="179"/>
    </row>
    <row r="7" spans="1:15" s="11" customFormat="1" x14ac:dyDescent="0.2">
      <c r="A7" s="171"/>
      <c r="B7" s="10" t="s">
        <v>1</v>
      </c>
      <c r="C7" s="10"/>
      <c r="D7" s="9"/>
      <c r="E7" s="9"/>
      <c r="F7" s="184" t="s">
        <v>2</v>
      </c>
      <c r="G7" s="178"/>
      <c r="H7" s="184" t="s">
        <v>4</v>
      </c>
      <c r="I7" s="184"/>
      <c r="J7" s="184" t="s">
        <v>2</v>
      </c>
      <c r="K7" s="181" t="s">
        <v>106</v>
      </c>
      <c r="L7" s="184" t="s">
        <v>4</v>
      </c>
      <c r="M7" s="183" t="s">
        <v>124</v>
      </c>
      <c r="N7" s="183" t="s">
        <v>125</v>
      </c>
      <c r="O7" s="214" t="s">
        <v>135</v>
      </c>
    </row>
    <row r="8" spans="1:15" ht="12" x14ac:dyDescent="0.2">
      <c r="A8" s="172"/>
      <c r="B8" s="9" t="s">
        <v>108</v>
      </c>
      <c r="C8" s="16"/>
      <c r="D8" s="16"/>
      <c r="E8" s="16"/>
      <c r="F8" s="5">
        <v>190000</v>
      </c>
      <c r="G8" s="5"/>
      <c r="H8" s="5">
        <v>190000</v>
      </c>
      <c r="I8" s="5"/>
      <c r="J8" s="17">
        <v>190000</v>
      </c>
      <c r="K8" s="138" t="s">
        <v>3</v>
      </c>
      <c r="L8" s="17">
        <f>[1]ММС!P1</f>
        <v>190000</v>
      </c>
      <c r="M8" s="17">
        <v>190000</v>
      </c>
      <c r="N8" s="17">
        <v>190000</v>
      </c>
      <c r="O8" s="74">
        <v>229268</v>
      </c>
    </row>
    <row r="9" spans="1:15" ht="12" x14ac:dyDescent="0.2">
      <c r="A9" s="172"/>
      <c r="B9" s="9"/>
      <c r="C9" s="16"/>
      <c r="D9" s="16"/>
      <c r="E9" s="16"/>
      <c r="F9" s="5"/>
      <c r="G9" s="5"/>
      <c r="H9" s="140"/>
      <c r="I9" s="140"/>
      <c r="J9" s="17"/>
      <c r="K9" s="17"/>
      <c r="L9" s="17"/>
      <c r="M9" s="17"/>
      <c r="N9" s="17">
        <v>160332</v>
      </c>
      <c r="O9" s="54"/>
    </row>
    <row r="10" spans="1:15" ht="12" x14ac:dyDescent="0.2">
      <c r="A10" s="172"/>
      <c r="B10" s="9" t="s">
        <v>5</v>
      </c>
      <c r="C10" s="16"/>
      <c r="D10" s="16"/>
      <c r="E10" s="16"/>
      <c r="F10" s="5"/>
      <c r="G10" s="5"/>
      <c r="H10" s="5"/>
      <c r="I10" s="5"/>
      <c r="J10" s="17"/>
      <c r="K10" s="17"/>
      <c r="L10" s="17"/>
      <c r="M10" s="17"/>
      <c r="N10" s="17"/>
      <c r="O10" s="74"/>
    </row>
    <row r="11" spans="1:15" ht="12" x14ac:dyDescent="0.2">
      <c r="A11" s="172"/>
      <c r="B11" s="16" t="s">
        <v>6</v>
      </c>
      <c r="C11" s="16"/>
      <c r="D11" s="16"/>
      <c r="E11" s="16"/>
      <c r="F11" s="5">
        <v>4500</v>
      </c>
      <c r="G11" s="5"/>
      <c r="H11" s="142">
        <v>4850</v>
      </c>
      <c r="I11" s="142"/>
      <c r="J11" s="17">
        <v>10000</v>
      </c>
      <c r="K11" s="17"/>
      <c r="L11" s="17">
        <f>'[1]КЧВ И КАРТОТЕКА'!N3</f>
        <v>13115</v>
      </c>
      <c r="M11" s="17">
        <v>13000</v>
      </c>
      <c r="N11" s="17">
        <v>14300</v>
      </c>
      <c r="O11" s="74">
        <v>15000</v>
      </c>
    </row>
    <row r="12" spans="1:15" ht="12" x14ac:dyDescent="0.2">
      <c r="A12" s="172"/>
      <c r="B12" s="16" t="s">
        <v>7</v>
      </c>
      <c r="C12" s="16"/>
      <c r="D12" s="16"/>
      <c r="E12" s="16"/>
      <c r="F12" s="5">
        <v>6250</v>
      </c>
      <c r="G12" s="5"/>
      <c r="H12" s="142">
        <v>5990</v>
      </c>
      <c r="I12" s="142"/>
      <c r="J12" s="17">
        <v>10000</v>
      </c>
      <c r="K12" s="17"/>
      <c r="L12" s="17">
        <f>'[1]КЧВ И КАРТОТЕКА'!N4</f>
        <v>12340</v>
      </c>
      <c r="M12" s="17">
        <v>1200</v>
      </c>
      <c r="N12" s="17">
        <v>12560</v>
      </c>
      <c r="O12" s="74">
        <v>15000</v>
      </c>
    </row>
    <row r="13" spans="1:15" ht="12" x14ac:dyDescent="0.2">
      <c r="A13" s="172"/>
      <c r="B13" s="16" t="s">
        <v>8</v>
      </c>
      <c r="C13" s="16"/>
      <c r="D13" s="16"/>
      <c r="E13" s="16"/>
      <c r="F13" s="5">
        <v>50000</v>
      </c>
      <c r="G13" s="5"/>
      <c r="H13" s="142">
        <v>28272</v>
      </c>
      <c r="I13" s="142"/>
      <c r="J13" s="17">
        <v>30000</v>
      </c>
      <c r="K13" s="17"/>
      <c r="L13" s="17">
        <f>'[1]ДП Ски 2020'!N3+'[1]ДП Коло 2020'!N2+'[1]ДП Нощно и ДП Маратон'!T1+'[1]ДП 12-18 и Ветерани'!T1+'[1]ДП 20-21 Дълга и Щафета'!R1+'[1]ДП 20-21 спринт средна спр.щафе'!Q3+[1]НКБ!D1</f>
        <v>28784</v>
      </c>
      <c r="M13" s="17">
        <v>28000</v>
      </c>
      <c r="N13" s="17">
        <v>29360</v>
      </c>
      <c r="O13" s="5">
        <v>28000</v>
      </c>
    </row>
    <row r="14" spans="1:15" ht="12" x14ac:dyDescent="0.2">
      <c r="A14" s="172"/>
      <c r="B14" s="16" t="s">
        <v>9</v>
      </c>
      <c r="C14" s="16"/>
      <c r="D14" s="9"/>
      <c r="E14" s="9"/>
      <c r="F14" s="5">
        <v>3500</v>
      </c>
      <c r="G14" s="5"/>
      <c r="H14" s="142">
        <v>1670</v>
      </c>
      <c r="I14" s="142"/>
      <c r="J14" s="17">
        <v>1000</v>
      </c>
      <c r="K14" s="17"/>
      <c r="L14" s="17">
        <f>'[1]СОБСТВЕНИ ПРИХОДИ'!S6</f>
        <v>1737</v>
      </c>
      <c r="M14" s="17">
        <v>1500</v>
      </c>
      <c r="N14" s="17">
        <v>1825</v>
      </c>
      <c r="O14" s="5">
        <v>2000</v>
      </c>
    </row>
    <row r="15" spans="1:15" ht="12" x14ac:dyDescent="0.2">
      <c r="A15" s="172"/>
      <c r="B15" s="20" t="s">
        <v>10</v>
      </c>
      <c r="C15" s="16"/>
      <c r="D15" s="9"/>
      <c r="E15" s="9"/>
      <c r="F15" s="5">
        <v>0</v>
      </c>
      <c r="G15" s="5"/>
      <c r="H15" s="142">
        <v>100</v>
      </c>
      <c r="I15" s="142"/>
      <c r="J15" s="17">
        <v>1000</v>
      </c>
      <c r="K15" s="17"/>
      <c r="L15" s="17">
        <f>'[1]СОБСТВЕНИ ПРИХОДИ'!S7</f>
        <v>1185</v>
      </c>
      <c r="M15" s="17">
        <v>1000</v>
      </c>
      <c r="N15" s="17">
        <v>1100</v>
      </c>
      <c r="O15" s="5">
        <v>1000</v>
      </c>
    </row>
    <row r="16" spans="1:15" ht="12" x14ac:dyDescent="0.2">
      <c r="A16" s="172"/>
      <c r="B16" s="16" t="s">
        <v>11</v>
      </c>
      <c r="C16" s="16"/>
      <c r="D16" s="16"/>
      <c r="E16" s="16"/>
      <c r="F16" s="5">
        <v>2500</v>
      </c>
      <c r="G16" s="5"/>
      <c r="H16" s="142">
        <v>2384</v>
      </c>
      <c r="I16" s="142"/>
      <c r="J16" s="17">
        <v>1000</v>
      </c>
      <c r="K16" s="17"/>
      <c r="L16" s="17">
        <f>'[1]СОБСТВЕНИ ПРИХОДИ'!S8</f>
        <v>660</v>
      </c>
      <c r="M16" s="17">
        <v>500</v>
      </c>
      <c r="N16" s="17">
        <v>1920</v>
      </c>
      <c r="O16" s="175">
        <v>2000</v>
      </c>
    </row>
    <row r="17" spans="1:15" ht="12" x14ac:dyDescent="0.2">
      <c r="A17" s="172"/>
      <c r="B17" s="16" t="s">
        <v>12</v>
      </c>
      <c r="C17" s="16"/>
      <c r="D17" s="16"/>
      <c r="E17" s="16"/>
      <c r="F17" s="5">
        <v>0</v>
      </c>
      <c r="G17" s="5"/>
      <c r="H17" s="143">
        <v>0</v>
      </c>
      <c r="I17" s="143"/>
      <c r="J17" s="17">
        <v>0</v>
      </c>
      <c r="K17" s="17"/>
      <c r="L17" s="17"/>
      <c r="M17" s="17"/>
      <c r="N17" s="17">
        <v>500</v>
      </c>
      <c r="O17" s="5"/>
    </row>
    <row r="18" spans="1:15" ht="12" x14ac:dyDescent="0.2">
      <c r="A18" s="172"/>
      <c r="B18" s="16" t="s">
        <v>136</v>
      </c>
      <c r="C18" s="16"/>
      <c r="D18" s="16"/>
      <c r="E18" s="16"/>
      <c r="F18" s="5"/>
      <c r="G18" s="5"/>
      <c r="H18" s="143"/>
      <c r="I18" s="143"/>
      <c r="J18" s="17"/>
      <c r="K18" s="17"/>
      <c r="L18" s="17"/>
      <c r="M18" s="17"/>
      <c r="N18" s="17"/>
      <c r="O18" s="5">
        <v>25000</v>
      </c>
    </row>
    <row r="19" spans="1:15" x14ac:dyDescent="0.2">
      <c r="A19" s="172"/>
      <c r="B19" s="16" t="s">
        <v>13</v>
      </c>
      <c r="C19" s="16"/>
      <c r="D19" s="9"/>
      <c r="E19" s="9"/>
      <c r="F19" s="5">
        <v>9000</v>
      </c>
      <c r="G19" s="5"/>
      <c r="H19" s="143">
        <v>0</v>
      </c>
      <c r="I19" s="143"/>
      <c r="J19" s="17">
        <v>0</v>
      </c>
      <c r="K19" s="17"/>
      <c r="L19" s="17"/>
      <c r="M19" s="17"/>
      <c r="N19" s="17"/>
      <c r="O19" s="44"/>
    </row>
    <row r="20" spans="1:15" ht="12" x14ac:dyDescent="0.2">
      <c r="A20" s="172"/>
      <c r="B20" s="16" t="s">
        <v>14</v>
      </c>
      <c r="C20" s="16"/>
      <c r="D20" s="9"/>
      <c r="E20" s="9"/>
      <c r="F20" s="5">
        <v>6500</v>
      </c>
      <c r="G20" s="5"/>
      <c r="H20" s="142">
        <v>0</v>
      </c>
      <c r="I20" s="142"/>
      <c r="J20" s="17">
        <v>0</v>
      </c>
      <c r="K20" s="17"/>
      <c r="L20" s="17"/>
      <c r="M20" s="17"/>
    </row>
    <row r="21" spans="1:15" ht="12" x14ac:dyDescent="0.2">
      <c r="A21" s="172"/>
      <c r="B21" s="16" t="s">
        <v>15</v>
      </c>
      <c r="C21" s="16"/>
      <c r="D21" s="9"/>
      <c r="E21" s="9"/>
      <c r="F21" s="5">
        <v>6500</v>
      </c>
      <c r="G21" s="5"/>
      <c r="H21" s="142">
        <v>11500</v>
      </c>
      <c r="I21" s="142"/>
      <c r="J21" s="17">
        <v>0</v>
      </c>
      <c r="K21" s="17"/>
      <c r="L21" s="17"/>
      <c r="M21" s="17"/>
    </row>
    <row r="22" spans="1:15" s="21" customFormat="1" ht="12" x14ac:dyDescent="0.2">
      <c r="A22" s="156"/>
      <c r="B22" s="9" t="s">
        <v>16</v>
      </c>
      <c r="C22" s="9"/>
      <c r="D22" s="9"/>
      <c r="E22" s="9"/>
      <c r="F22" s="5">
        <v>0</v>
      </c>
      <c r="G22" s="5"/>
      <c r="H22" s="142">
        <v>10360</v>
      </c>
      <c r="I22" s="142"/>
      <c r="J22" s="17">
        <v>0</v>
      </c>
      <c r="K22" s="17"/>
      <c r="L22" s="17">
        <f>[1]ДАРЕНИЯ!K1</f>
        <v>8372.33</v>
      </c>
      <c r="M22" s="17">
        <v>5000</v>
      </c>
      <c r="N22" s="17">
        <v>39390</v>
      </c>
      <c r="O22" s="175">
        <v>10000</v>
      </c>
    </row>
    <row r="23" spans="1:15" s="21" customFormat="1" ht="15" x14ac:dyDescent="0.25">
      <c r="A23" s="156"/>
      <c r="B23" s="208" t="s">
        <v>119</v>
      </c>
      <c r="C23" s="209"/>
      <c r="D23" s="22"/>
      <c r="E23" s="22"/>
      <c r="F23" s="5">
        <v>100406.1</v>
      </c>
      <c r="G23" s="5"/>
      <c r="H23" s="139">
        <v>100406.1</v>
      </c>
      <c r="I23" s="141"/>
      <c r="J23" s="23">
        <f>[1]COMPASS!C4+[1]COMPASS!C3+[1]COMPASS!C5</f>
        <v>43184.7</v>
      </c>
      <c r="K23" s="23"/>
      <c r="L23" s="23">
        <v>47180.23</v>
      </c>
      <c r="M23" s="17">
        <v>76599.03</v>
      </c>
      <c r="N23" s="17">
        <v>76599.03</v>
      </c>
      <c r="O23" s="74">
        <v>201086.34</v>
      </c>
    </row>
    <row r="24" spans="1:15" s="21" customFormat="1" ht="12" x14ac:dyDescent="0.2">
      <c r="A24" s="156"/>
      <c r="B24" s="160" t="s">
        <v>17</v>
      </c>
      <c r="C24" s="25"/>
      <c r="D24" s="25"/>
      <c r="E24" s="25"/>
      <c r="F24" s="5"/>
      <c r="G24" s="5"/>
      <c r="H24" s="141"/>
      <c r="I24" s="141"/>
      <c r="K24" s="23"/>
      <c r="L24" s="23">
        <f>'[1]СОБСТВЕНИ ПРИХОДИ'!S14</f>
        <v>58380.99</v>
      </c>
      <c r="O24" s="57"/>
    </row>
    <row r="25" spans="1:15" s="21" customFormat="1" ht="12" x14ac:dyDescent="0.2">
      <c r="A25" s="156"/>
      <c r="B25" s="26" t="s">
        <v>18</v>
      </c>
      <c r="C25" s="24"/>
      <c r="D25" s="24"/>
      <c r="E25" s="24"/>
      <c r="F25" s="5"/>
      <c r="G25" s="5"/>
      <c r="H25" s="5"/>
      <c r="I25" s="5"/>
      <c r="J25" s="155"/>
      <c r="K25" s="23"/>
      <c r="L25" s="17">
        <v>43.89</v>
      </c>
      <c r="O25" s="2"/>
    </row>
    <row r="26" spans="1:15" s="21" customFormat="1" ht="12" x14ac:dyDescent="0.2">
      <c r="A26" s="156"/>
      <c r="B26" s="26"/>
      <c r="C26" s="26"/>
      <c r="D26" s="26"/>
      <c r="E26" s="26"/>
      <c r="F26" s="5"/>
      <c r="G26" s="5"/>
      <c r="H26" s="5"/>
      <c r="I26" s="5"/>
      <c r="J26" s="17"/>
      <c r="K26" s="17"/>
      <c r="M26" s="17"/>
    </row>
    <row r="27" spans="1:15" ht="12" x14ac:dyDescent="0.2">
      <c r="A27" s="172"/>
      <c r="B27" s="16"/>
      <c r="C27" s="16"/>
      <c r="D27" s="16"/>
      <c r="E27" s="16"/>
      <c r="J27" s="17"/>
      <c r="K27" s="17"/>
      <c r="L27" s="17"/>
      <c r="M27" s="17"/>
    </row>
    <row r="28" spans="1:15" x14ac:dyDescent="0.2">
      <c r="A28" s="172"/>
      <c r="B28" s="27"/>
      <c r="C28" s="28"/>
      <c r="D28" s="29" t="s">
        <v>19</v>
      </c>
      <c r="E28" s="29"/>
      <c r="F28" s="116">
        <f>SUM(F8:F23)</f>
        <v>379156.1</v>
      </c>
      <c r="G28" s="30"/>
      <c r="H28" s="30">
        <f>SUM(H8:H23)</f>
        <v>355532.1</v>
      </c>
      <c r="I28" s="30"/>
      <c r="J28" s="31">
        <f>SUM(J8:J27)</f>
        <v>286184.7</v>
      </c>
      <c r="K28" s="32"/>
      <c r="L28" s="31">
        <f>SUM(L8:L27)</f>
        <v>361798.44</v>
      </c>
      <c r="M28" s="31">
        <v>327599.03000000003</v>
      </c>
      <c r="N28" s="176">
        <v>527886.03</v>
      </c>
      <c r="O28" s="215">
        <v>528354.34</v>
      </c>
    </row>
    <row r="29" spans="1:15" s="11" customFormat="1" ht="12" x14ac:dyDescent="0.2">
      <c r="A29" s="173"/>
      <c r="B29" s="9"/>
      <c r="C29" s="9"/>
      <c r="D29" s="9"/>
      <c r="E29" s="9"/>
      <c r="F29" s="5"/>
      <c r="G29" s="5"/>
      <c r="J29" s="17"/>
      <c r="K29" s="17"/>
      <c r="L29" s="17"/>
      <c r="M29" s="17"/>
    </row>
    <row r="30" spans="1:15" x14ac:dyDescent="0.2">
      <c r="A30" s="172"/>
      <c r="B30" s="16"/>
      <c r="C30" s="10"/>
      <c r="D30" s="9"/>
      <c r="E30" s="9"/>
      <c r="F30" s="5"/>
      <c r="G30" s="5"/>
      <c r="H30" s="13"/>
      <c r="I30" s="13"/>
      <c r="J30" s="5"/>
      <c r="K30" s="5"/>
    </row>
    <row r="31" spans="1:15" s="1" customFormat="1" ht="18" x14ac:dyDescent="0.25">
      <c r="A31" s="174"/>
      <c r="B31" s="152" t="s">
        <v>20</v>
      </c>
      <c r="C31" s="36"/>
      <c r="D31" s="36"/>
      <c r="E31" s="36"/>
      <c r="F31" s="5"/>
      <c r="G31" s="5"/>
      <c r="H31" s="37"/>
      <c r="I31" s="37"/>
      <c r="J31" s="5"/>
      <c r="K31" s="5"/>
      <c r="L31" s="5"/>
      <c r="M31" s="5"/>
    </row>
    <row r="32" spans="1:15" x14ac:dyDescent="0.2">
      <c r="A32" s="172"/>
      <c r="B32" s="10"/>
      <c r="C32" s="10"/>
      <c r="D32" s="9"/>
      <c r="E32" s="9"/>
      <c r="F32" s="5"/>
      <c r="G32" s="5"/>
      <c r="H32" s="13"/>
      <c r="I32" s="13"/>
      <c r="J32" s="5"/>
      <c r="K32" s="5"/>
    </row>
    <row r="33" spans="1:15" ht="15" x14ac:dyDescent="0.25">
      <c r="A33" s="172"/>
      <c r="B33" s="38" t="s">
        <v>21</v>
      </c>
      <c r="C33" s="16"/>
      <c r="D33" s="9"/>
      <c r="E33" s="9"/>
      <c r="F33" s="39" t="s">
        <v>2</v>
      </c>
      <c r="G33" s="30"/>
      <c r="H33" s="15" t="s">
        <v>4</v>
      </c>
      <c r="I33" s="15"/>
      <c r="J33" s="39" t="s">
        <v>2</v>
      </c>
      <c r="K33" s="39"/>
      <c r="L33" s="15" t="s">
        <v>4</v>
      </c>
      <c r="M33" s="39" t="s">
        <v>2</v>
      </c>
      <c r="N33" s="15" t="s">
        <v>4</v>
      </c>
      <c r="O33" s="216" t="s">
        <v>2</v>
      </c>
    </row>
    <row r="34" spans="1:15" x14ac:dyDescent="0.2">
      <c r="A34" s="172"/>
      <c r="B34" s="16" t="s">
        <v>22</v>
      </c>
      <c r="C34" s="16"/>
      <c r="D34" s="9"/>
      <c r="E34" s="9"/>
      <c r="F34" s="19">
        <v>5560</v>
      </c>
      <c r="G34" s="5"/>
      <c r="H34" s="143">
        <v>5418.2699999999995</v>
      </c>
      <c r="I34" s="143"/>
      <c r="J34" s="40">
        <v>6520</v>
      </c>
      <c r="K34" s="40"/>
      <c r="L34" s="41">
        <f>'[1]ОРГ ДЕЙНОСТ'!S3</f>
        <v>5997.29</v>
      </c>
      <c r="M34" s="33">
        <v>6500</v>
      </c>
      <c r="N34" s="2">
        <v>5994</v>
      </c>
      <c r="O34" s="217">
        <v>6500</v>
      </c>
    </row>
    <row r="35" spans="1:15" x14ac:dyDescent="0.2">
      <c r="B35" s="16" t="s">
        <v>23</v>
      </c>
      <c r="C35" s="16"/>
      <c r="D35" s="9"/>
      <c r="E35" s="9"/>
      <c r="F35" s="5">
        <v>200</v>
      </c>
      <c r="G35" s="5"/>
      <c r="H35" s="143">
        <v>157.72</v>
      </c>
      <c r="I35" s="143"/>
      <c r="J35" s="43">
        <v>200</v>
      </c>
      <c r="K35" s="43"/>
      <c r="L35" s="44">
        <v>0</v>
      </c>
      <c r="M35" s="33">
        <v>200</v>
      </c>
      <c r="N35" s="2">
        <v>0</v>
      </c>
      <c r="O35" s="2">
        <v>200</v>
      </c>
    </row>
    <row r="36" spans="1:15" x14ac:dyDescent="0.2">
      <c r="B36" s="16" t="s">
        <v>24</v>
      </c>
      <c r="C36" s="16"/>
      <c r="D36" s="9"/>
      <c r="E36" s="9"/>
      <c r="F36" s="5">
        <v>500</v>
      </c>
      <c r="G36" s="5"/>
      <c r="H36" s="143">
        <v>294.77</v>
      </c>
      <c r="I36" s="143"/>
      <c r="J36" s="43">
        <v>500</v>
      </c>
      <c r="K36" s="43"/>
      <c r="L36" s="44">
        <v>0</v>
      </c>
      <c r="M36" s="33">
        <v>500</v>
      </c>
      <c r="N36" s="2">
        <v>0</v>
      </c>
      <c r="O36" s="2">
        <v>500</v>
      </c>
    </row>
    <row r="37" spans="1:15" ht="12" x14ac:dyDescent="0.2">
      <c r="B37" s="16" t="s">
        <v>25</v>
      </c>
      <c r="C37" s="16"/>
      <c r="D37" s="9"/>
      <c r="E37" s="9"/>
      <c r="F37" s="5">
        <v>1500</v>
      </c>
      <c r="G37" s="5"/>
      <c r="H37" s="143">
        <v>1303.6100000000001</v>
      </c>
      <c r="I37" s="143"/>
      <c r="J37" s="2">
        <v>1500</v>
      </c>
      <c r="K37" s="2"/>
      <c r="L37" s="2">
        <f>'[1]ОРГ ДЕЙНОСТ'!S6</f>
        <v>911.09</v>
      </c>
      <c r="M37" s="33">
        <v>1500</v>
      </c>
      <c r="N37" s="2">
        <v>734.09</v>
      </c>
      <c r="O37" s="217">
        <v>1500</v>
      </c>
    </row>
    <row r="38" spans="1:15" ht="12" x14ac:dyDescent="0.2">
      <c r="B38" s="16" t="s">
        <v>26</v>
      </c>
      <c r="C38" s="16"/>
      <c r="D38" s="9"/>
      <c r="E38" s="9"/>
      <c r="F38" s="5">
        <v>600</v>
      </c>
      <c r="G38" s="5"/>
      <c r="H38" s="143">
        <v>0</v>
      </c>
      <c r="I38" s="143"/>
      <c r="J38" s="2">
        <v>500</v>
      </c>
      <c r="K38" s="2"/>
      <c r="L38" s="2"/>
      <c r="M38" s="33">
        <v>500</v>
      </c>
      <c r="N38" s="2">
        <v>0</v>
      </c>
      <c r="O38" s="2">
        <v>500</v>
      </c>
    </row>
    <row r="39" spans="1:15" ht="12" x14ac:dyDescent="0.2">
      <c r="B39" s="16" t="s">
        <v>27</v>
      </c>
      <c r="C39" s="16"/>
      <c r="D39" s="9"/>
      <c r="E39" s="9"/>
      <c r="F39" s="19">
        <v>2500</v>
      </c>
      <c r="G39" s="5"/>
      <c r="H39" s="143">
        <v>499.2</v>
      </c>
      <c r="I39" s="143"/>
      <c r="J39" s="2">
        <v>0</v>
      </c>
      <c r="K39" s="2"/>
      <c r="L39" s="2"/>
      <c r="M39" s="45">
        <v>1500</v>
      </c>
      <c r="N39" s="2">
        <v>468</v>
      </c>
      <c r="O39" s="217">
        <v>1500</v>
      </c>
    </row>
    <row r="40" spans="1:15" ht="12" x14ac:dyDescent="0.2">
      <c r="B40" s="16" t="s">
        <v>28</v>
      </c>
      <c r="C40" s="16"/>
      <c r="D40" s="9"/>
      <c r="E40" s="9"/>
      <c r="F40" s="19">
        <v>0</v>
      </c>
      <c r="G40" s="5"/>
      <c r="H40" s="143">
        <v>1550</v>
      </c>
      <c r="I40" s="143"/>
      <c r="J40" s="2">
        <v>2000</v>
      </c>
      <c r="K40" s="2"/>
      <c r="L40" s="2">
        <f>[2]Бюджет!G16</f>
        <v>1040.71</v>
      </c>
      <c r="M40" s="45">
        <v>2000</v>
      </c>
      <c r="N40" s="2">
        <v>0</v>
      </c>
      <c r="O40" s="217">
        <v>17000</v>
      </c>
    </row>
    <row r="41" spans="1:15" ht="12" x14ac:dyDescent="0.2">
      <c r="B41" s="16" t="s">
        <v>29</v>
      </c>
      <c r="C41" s="16"/>
      <c r="D41" s="9"/>
      <c r="E41" s="9"/>
      <c r="F41" s="5">
        <v>400</v>
      </c>
      <c r="G41" s="5"/>
      <c r="H41" s="143">
        <v>154</v>
      </c>
      <c r="I41" s="143"/>
      <c r="J41" s="2">
        <v>200</v>
      </c>
      <c r="K41" s="2"/>
      <c r="L41" s="2">
        <f>'[1]ОРГ ДЕЙНОСТ'!S10</f>
        <v>134</v>
      </c>
      <c r="M41" s="45">
        <v>300</v>
      </c>
      <c r="N41" s="2">
        <v>147.6</v>
      </c>
      <c r="O41" s="2">
        <v>300</v>
      </c>
    </row>
    <row r="42" spans="1:15" ht="12" x14ac:dyDescent="0.2">
      <c r="B42" s="16" t="s">
        <v>30</v>
      </c>
      <c r="C42" s="16"/>
      <c r="D42" s="46"/>
      <c r="E42" s="46"/>
      <c r="F42" s="19">
        <v>500</v>
      </c>
      <c r="G42" s="5"/>
      <c r="H42" s="143">
        <v>0</v>
      </c>
      <c r="I42" s="143"/>
      <c r="J42" s="2">
        <v>500</v>
      </c>
      <c r="K42" s="2"/>
      <c r="L42" s="2">
        <f>'[1]ОРГ ДЕЙНОСТ'!S11</f>
        <v>500</v>
      </c>
      <c r="M42" s="45">
        <v>1000</v>
      </c>
      <c r="N42" s="2">
        <v>3320.92</v>
      </c>
      <c r="O42" s="217">
        <v>5000</v>
      </c>
    </row>
    <row r="43" spans="1:15" ht="12" x14ac:dyDescent="0.2">
      <c r="B43" s="16" t="s">
        <v>31</v>
      </c>
      <c r="C43" s="16"/>
      <c r="D43" s="9"/>
      <c r="E43" s="9"/>
      <c r="F43" s="5">
        <v>1000</v>
      </c>
      <c r="G43" s="5"/>
      <c r="H43" s="143">
        <v>677.41</v>
      </c>
      <c r="I43" s="143"/>
      <c r="J43" s="2">
        <v>0</v>
      </c>
      <c r="K43" s="2"/>
      <c r="L43" s="2"/>
      <c r="M43" s="45">
        <v>0</v>
      </c>
    </row>
    <row r="44" spans="1:15" ht="12" x14ac:dyDescent="0.2">
      <c r="B44" s="16"/>
      <c r="C44" s="16"/>
      <c r="D44" s="9"/>
      <c r="E44" s="9"/>
      <c r="F44" s="5"/>
      <c r="G44" s="5"/>
      <c r="H44" s="19"/>
      <c r="I44" s="19"/>
      <c r="J44" s="5"/>
      <c r="K44" s="5"/>
      <c r="M44" s="2"/>
    </row>
    <row r="45" spans="1:15" ht="15" x14ac:dyDescent="0.25">
      <c r="B45" s="47"/>
      <c r="C45" s="47"/>
      <c r="D45" s="47" t="s">
        <v>19</v>
      </c>
      <c r="E45" s="47"/>
      <c r="F45" s="114">
        <f>SUM(F34:F43)</f>
        <v>12760</v>
      </c>
      <c r="G45" s="29"/>
      <c r="H45" s="29">
        <f>SUM(H34:H43)</f>
        <v>10054.98</v>
      </c>
      <c r="I45" s="29"/>
      <c r="J45" s="30">
        <f>SUM(J34:J43)</f>
        <v>11920</v>
      </c>
      <c r="K45" s="30"/>
      <c r="L45" s="30">
        <f>SUM(L34:L43)</f>
        <v>8583.09</v>
      </c>
      <c r="M45" s="30">
        <v>14000</v>
      </c>
      <c r="N45" s="30">
        <v>10664.61</v>
      </c>
      <c r="O45" s="219">
        <v>33000</v>
      </c>
    </row>
    <row r="46" spans="1:15" ht="15" x14ac:dyDescent="0.25">
      <c r="B46" s="47"/>
      <c r="C46" s="47"/>
      <c r="D46" s="47"/>
      <c r="E46" s="47"/>
      <c r="F46" s="5"/>
      <c r="G46" s="5"/>
      <c r="H46" s="48"/>
      <c r="I46" s="48"/>
      <c r="J46" s="49"/>
      <c r="K46" s="49"/>
      <c r="L46" s="48"/>
      <c r="M46" s="2"/>
    </row>
    <row r="47" spans="1:15" ht="15" x14ac:dyDescent="0.25">
      <c r="B47" s="47"/>
      <c r="C47" s="47"/>
      <c r="D47" s="47"/>
      <c r="E47" s="47"/>
      <c r="F47" s="5"/>
      <c r="G47" s="5"/>
      <c r="H47" s="48"/>
      <c r="I47" s="48"/>
      <c r="J47" s="49"/>
      <c r="K47" s="49"/>
      <c r="L47" s="48"/>
      <c r="M47" s="2"/>
    </row>
    <row r="48" spans="1:15" ht="12" x14ac:dyDescent="0.2">
      <c r="A48" s="11"/>
      <c r="B48" s="9"/>
      <c r="C48" s="9"/>
      <c r="D48" s="9"/>
      <c r="E48" s="9"/>
      <c r="F48" s="5"/>
      <c r="G48" s="5"/>
      <c r="H48" s="11"/>
      <c r="I48" s="11"/>
      <c r="J48" s="11"/>
      <c r="K48" s="11"/>
      <c r="L48" s="11"/>
      <c r="M48" s="2"/>
    </row>
    <row r="49" spans="1:16" ht="15" x14ac:dyDescent="0.25">
      <c r="A49" s="11"/>
      <c r="B49" s="50" t="s">
        <v>32</v>
      </c>
      <c r="C49" s="50"/>
      <c r="D49" s="50"/>
      <c r="E49" s="50"/>
      <c r="F49" s="39" t="s">
        <v>2</v>
      </c>
      <c r="G49" s="39"/>
      <c r="H49" s="15" t="s">
        <v>4</v>
      </c>
      <c r="I49" s="15"/>
      <c r="J49" s="39" t="s">
        <v>2</v>
      </c>
      <c r="K49" s="39"/>
      <c r="L49" s="15" t="s">
        <v>4</v>
      </c>
      <c r="M49" s="39" t="s">
        <v>2</v>
      </c>
      <c r="N49" s="15" t="s">
        <v>4</v>
      </c>
    </row>
    <row r="50" spans="1:16" ht="15" x14ac:dyDescent="0.25">
      <c r="A50" s="11"/>
      <c r="B50" s="50"/>
      <c r="C50" s="50"/>
      <c r="D50" s="50"/>
      <c r="E50" s="50"/>
      <c r="F50" s="5"/>
      <c r="G50" s="5"/>
      <c r="H50" s="145"/>
      <c r="I50" s="145"/>
      <c r="J50" s="143"/>
      <c r="K50" s="143"/>
      <c r="L50" s="143"/>
      <c r="M50" s="51"/>
    </row>
    <row r="51" spans="1:16" ht="12" x14ac:dyDescent="0.2">
      <c r="A51" s="11"/>
      <c r="B51" s="26" t="s">
        <v>33</v>
      </c>
      <c r="C51" s="26"/>
      <c r="D51" s="26"/>
      <c r="E51" s="26"/>
      <c r="F51" s="144">
        <v>15000</v>
      </c>
      <c r="G51" s="5"/>
      <c r="H51" s="143">
        <v>14978.04</v>
      </c>
      <c r="I51" s="143"/>
      <c r="J51" s="143">
        <v>12000</v>
      </c>
      <c r="K51" s="143"/>
      <c r="L51" s="143">
        <f>[2]Бюджет!G24</f>
        <v>12000</v>
      </c>
      <c r="M51" s="53">
        <v>11000</v>
      </c>
      <c r="N51" s="33">
        <v>11000</v>
      </c>
      <c r="O51" s="220">
        <v>15000</v>
      </c>
      <c r="P51" s="33"/>
    </row>
    <row r="52" spans="1:16" s="11" customFormat="1" ht="12" x14ac:dyDescent="0.2">
      <c r="B52" s="26" t="s">
        <v>34</v>
      </c>
      <c r="C52" s="26"/>
      <c r="D52" s="26"/>
      <c r="E52" s="26"/>
      <c r="F52" s="144">
        <v>6000</v>
      </c>
      <c r="G52" s="5"/>
      <c r="H52" s="143">
        <v>6000</v>
      </c>
      <c r="I52" s="143"/>
      <c r="J52" s="143">
        <v>6000</v>
      </c>
      <c r="K52" s="143"/>
      <c r="L52" s="143">
        <f>'[1]ДП Коло 2020'!Q1</f>
        <v>6000</v>
      </c>
      <c r="M52" s="45">
        <v>4000</v>
      </c>
      <c r="N52" s="33">
        <v>4000</v>
      </c>
      <c r="O52" s="220">
        <v>6000</v>
      </c>
      <c r="P52" s="33"/>
    </row>
    <row r="53" spans="1:16" s="11" customFormat="1" ht="12" x14ac:dyDescent="0.2">
      <c r="B53" s="26" t="s">
        <v>35</v>
      </c>
      <c r="C53" s="26"/>
      <c r="D53" s="26"/>
      <c r="E53" s="26"/>
      <c r="F53" s="144">
        <v>10000</v>
      </c>
      <c r="G53" s="5"/>
      <c r="H53" s="143">
        <v>0</v>
      </c>
      <c r="I53" s="143"/>
      <c r="J53" s="143">
        <v>0</v>
      </c>
      <c r="K53" s="143"/>
      <c r="L53" s="143">
        <v>0</v>
      </c>
      <c r="M53" s="45">
        <v>0</v>
      </c>
      <c r="N53" s="33">
        <v>0</v>
      </c>
      <c r="O53" s="33">
        <v>0</v>
      </c>
      <c r="P53" s="33"/>
    </row>
    <row r="54" spans="1:16" s="11" customFormat="1" ht="12" x14ac:dyDescent="0.2">
      <c r="B54" s="26" t="s">
        <v>36</v>
      </c>
      <c r="C54" s="26" t="s">
        <v>37</v>
      </c>
      <c r="D54" s="26"/>
      <c r="E54" s="26"/>
      <c r="F54" s="144">
        <v>7000</v>
      </c>
      <c r="G54" s="5"/>
      <c r="H54" s="143">
        <v>8852.07</v>
      </c>
      <c r="I54" s="143"/>
      <c r="J54" s="143">
        <v>7000</v>
      </c>
      <c r="K54" s="143"/>
      <c r="L54" s="143">
        <f>'[1]ДП 20-21 спринт средна спр.щафе'!S1</f>
        <v>7000</v>
      </c>
      <c r="M54" s="45">
        <v>5000</v>
      </c>
      <c r="N54" s="33">
        <v>5000</v>
      </c>
      <c r="O54" s="220">
        <v>7000</v>
      </c>
      <c r="P54" s="33"/>
    </row>
    <row r="55" spans="1:16" s="11" customFormat="1" ht="12" x14ac:dyDescent="0.2">
      <c r="B55" s="26" t="s">
        <v>36</v>
      </c>
      <c r="C55" s="26" t="s">
        <v>38</v>
      </c>
      <c r="D55" s="26"/>
      <c r="E55" s="26"/>
      <c r="F55" s="144">
        <v>7000</v>
      </c>
      <c r="G55" s="5"/>
      <c r="H55" s="143">
        <v>7000</v>
      </c>
      <c r="I55" s="143"/>
      <c r="J55" s="143">
        <v>7000</v>
      </c>
      <c r="K55" s="143"/>
      <c r="L55" s="143">
        <f>'[1]ДП 20-21 Дълга и Щафета'!O1</f>
        <v>7000</v>
      </c>
      <c r="M55" s="45">
        <v>5000</v>
      </c>
      <c r="N55" s="33">
        <v>5000</v>
      </c>
      <c r="O55" s="220">
        <v>7000</v>
      </c>
      <c r="P55" s="33"/>
    </row>
    <row r="56" spans="1:16" s="11" customFormat="1" ht="12" x14ac:dyDescent="0.2">
      <c r="B56" s="26" t="s">
        <v>39</v>
      </c>
      <c r="C56" s="26"/>
      <c r="D56" s="26"/>
      <c r="E56" s="26"/>
      <c r="F56" s="144">
        <v>8500</v>
      </c>
      <c r="G56" s="5"/>
      <c r="H56" s="143">
        <v>8350</v>
      </c>
      <c r="I56" s="143"/>
      <c r="J56" s="143">
        <v>8500</v>
      </c>
      <c r="K56" s="143"/>
      <c r="L56" s="143">
        <f>'[1]ДП 12-18 и Ветерани'!Q1</f>
        <v>8500</v>
      </c>
      <c r="M56" s="45">
        <v>6500</v>
      </c>
      <c r="N56" s="33">
        <v>6500</v>
      </c>
      <c r="O56" s="220">
        <v>8500</v>
      </c>
      <c r="P56" s="33"/>
    </row>
    <row r="57" spans="1:16" s="11" customFormat="1" ht="12" x14ac:dyDescent="0.2">
      <c r="B57" s="26" t="s">
        <v>40</v>
      </c>
      <c r="C57" s="26"/>
      <c r="D57" s="26"/>
      <c r="E57" s="26"/>
      <c r="F57" s="144">
        <v>5000</v>
      </c>
      <c r="G57" s="5"/>
      <c r="H57" s="143">
        <v>5000</v>
      </c>
      <c r="I57" s="143"/>
      <c r="J57" s="143">
        <v>5000</v>
      </c>
      <c r="K57" s="143"/>
      <c r="L57" s="143">
        <f>'[1]ДП Нощно и ДП Маратон'!Q1</f>
        <v>5000</v>
      </c>
      <c r="M57" s="45">
        <v>3000</v>
      </c>
      <c r="N57" s="33">
        <v>3000</v>
      </c>
      <c r="O57" s="220">
        <v>5000</v>
      </c>
      <c r="P57" s="33"/>
    </row>
    <row r="58" spans="1:16" s="11" customFormat="1" ht="12" x14ac:dyDescent="0.2">
      <c r="B58" s="26" t="s">
        <v>41</v>
      </c>
      <c r="C58" s="26"/>
      <c r="D58" s="26"/>
      <c r="E58" s="26"/>
      <c r="F58" s="144">
        <v>3000</v>
      </c>
      <c r="G58" s="5"/>
      <c r="H58" s="143">
        <v>3000</v>
      </c>
      <c r="I58" s="143"/>
      <c r="J58" s="143">
        <v>4000</v>
      </c>
      <c r="K58" s="143"/>
      <c r="L58" s="143">
        <f>[1]КОНТРОЛНИ!O1</f>
        <v>4000.1400000000003</v>
      </c>
      <c r="M58" s="55">
        <v>4000</v>
      </c>
      <c r="N58" s="33">
        <v>3999.06</v>
      </c>
      <c r="O58" s="220">
        <v>5000</v>
      </c>
      <c r="P58" s="33"/>
    </row>
    <row r="59" spans="1:16" s="11" customFormat="1" ht="12" x14ac:dyDescent="0.2">
      <c r="B59" s="26"/>
      <c r="C59" s="26"/>
      <c r="D59" s="26"/>
      <c r="E59" s="26"/>
      <c r="F59" s="5"/>
      <c r="G59" s="5"/>
      <c r="H59" s="33"/>
      <c r="I59" s="33"/>
      <c r="J59" s="2"/>
      <c r="K59" s="2"/>
      <c r="L59" s="2"/>
      <c r="M59" s="51"/>
      <c r="N59" s="33"/>
      <c r="O59" s="33"/>
      <c r="P59" s="33"/>
    </row>
    <row r="60" spans="1:16" x14ac:dyDescent="0.2">
      <c r="A60" s="11"/>
      <c r="B60" s="9"/>
      <c r="C60" s="9"/>
      <c r="D60" s="56" t="s">
        <v>19</v>
      </c>
      <c r="E60" s="56"/>
      <c r="F60" s="27">
        <f>SUM(F51:F58)</f>
        <v>61500</v>
      </c>
      <c r="G60" s="29"/>
      <c r="H60" s="27">
        <f>SUM(H51:H58)</f>
        <v>53180.11</v>
      </c>
      <c r="I60" s="27"/>
      <c r="J60" s="27">
        <f>SUM(J51:J58)</f>
        <v>49500</v>
      </c>
      <c r="K60" s="27"/>
      <c r="L60" s="27">
        <f>SUM(L51:L58)</f>
        <v>49500.14</v>
      </c>
      <c r="M60" s="27">
        <v>38500</v>
      </c>
      <c r="N60" s="27">
        <v>38499.06</v>
      </c>
      <c r="O60" s="218">
        <v>53500</v>
      </c>
      <c r="P60" s="33"/>
    </row>
    <row r="61" spans="1:16" ht="15" x14ac:dyDescent="0.25">
      <c r="A61" s="11"/>
      <c r="B61" s="9"/>
      <c r="C61" s="9"/>
      <c r="D61" s="9"/>
      <c r="E61" s="9"/>
      <c r="F61" s="49"/>
      <c r="G61" s="49"/>
      <c r="I61" s="58" t="s">
        <v>42</v>
      </c>
      <c r="J61" s="58" t="s">
        <v>105</v>
      </c>
      <c r="K61" s="59" t="s">
        <v>43</v>
      </c>
      <c r="L61" s="60" t="s">
        <v>44</v>
      </c>
      <c r="M61" s="2"/>
    </row>
    <row r="62" spans="1:16" ht="15" x14ac:dyDescent="0.25">
      <c r="A62" s="11"/>
      <c r="B62" s="61" t="s">
        <v>45</v>
      </c>
      <c r="C62" s="9"/>
      <c r="D62" s="9"/>
      <c r="E62" s="9"/>
      <c r="F62" s="49"/>
      <c r="G62" s="49"/>
      <c r="H62" s="11"/>
      <c r="I62" s="11"/>
      <c r="J62" s="58" t="s">
        <v>104</v>
      </c>
      <c r="K62" s="58"/>
      <c r="L62" s="62">
        <v>14000</v>
      </c>
      <c r="M62" s="2"/>
    </row>
    <row r="63" spans="1:16" ht="15" x14ac:dyDescent="0.25">
      <c r="B63" s="47"/>
      <c r="C63" s="47"/>
      <c r="D63" s="47"/>
      <c r="E63" s="47"/>
      <c r="F63" s="49"/>
      <c r="G63" s="49"/>
      <c r="H63" s="49"/>
      <c r="I63" s="49"/>
      <c r="J63" s="49"/>
      <c r="K63" s="49"/>
      <c r="L63" s="49"/>
      <c r="M63" s="2"/>
    </row>
    <row r="64" spans="1:16" ht="13.9" customHeight="1" x14ac:dyDescent="0.25">
      <c r="B64" s="50" t="s">
        <v>46</v>
      </c>
      <c r="C64" s="47"/>
      <c r="D64" s="47"/>
      <c r="E64" s="47"/>
      <c r="F64" s="39" t="s">
        <v>2</v>
      </c>
      <c r="G64" s="39"/>
      <c r="H64" s="15" t="s">
        <v>4</v>
      </c>
      <c r="I64" s="15"/>
      <c r="J64" s="15" t="s">
        <v>47</v>
      </c>
      <c r="K64" s="15"/>
      <c r="L64" s="15" t="s">
        <v>4</v>
      </c>
      <c r="M64" s="39" t="s">
        <v>2</v>
      </c>
      <c r="N64" s="15" t="s">
        <v>4</v>
      </c>
    </row>
    <row r="65" spans="1:15" ht="15" x14ac:dyDescent="0.25">
      <c r="B65" s="50"/>
      <c r="C65" s="47"/>
      <c r="D65" s="47"/>
      <c r="E65" s="47"/>
      <c r="F65" s="49"/>
      <c r="G65" s="49"/>
      <c r="H65" s="49"/>
      <c r="I65" s="49"/>
      <c r="J65" s="145"/>
      <c r="K65" s="145"/>
      <c r="L65" s="145"/>
      <c r="M65" s="11"/>
    </row>
    <row r="66" spans="1:15" ht="14.45" customHeight="1" x14ac:dyDescent="0.25">
      <c r="B66" s="50"/>
      <c r="C66" s="47"/>
      <c r="D66" s="47"/>
      <c r="E66" s="47"/>
      <c r="F66" s="49"/>
      <c r="G66" s="49"/>
      <c r="H66" s="49"/>
      <c r="I66" s="49"/>
      <c r="J66" s="145"/>
      <c r="K66" s="145"/>
      <c r="L66" s="145"/>
      <c r="M66" s="11"/>
    </row>
    <row r="67" spans="1:15" ht="14.25" x14ac:dyDescent="0.2">
      <c r="B67" s="16" t="s">
        <v>48</v>
      </c>
      <c r="C67" s="16"/>
      <c r="D67" s="16"/>
      <c r="E67" s="16"/>
      <c r="F67" s="145">
        <v>17200</v>
      </c>
      <c r="G67" s="145"/>
      <c r="H67" s="33">
        <v>15956.39</v>
      </c>
      <c r="I67" s="33"/>
      <c r="J67" s="145">
        <v>7000</v>
      </c>
      <c r="K67" s="145"/>
      <c r="L67" s="145">
        <f>'[1]ЕП СКИ'!N1</f>
        <v>5125.0199999999995</v>
      </c>
      <c r="M67" s="63">
        <v>0</v>
      </c>
      <c r="O67" s="217">
        <v>8200</v>
      </c>
    </row>
    <row r="68" spans="1:15" ht="14.45" customHeight="1" x14ac:dyDescent="0.2">
      <c r="B68" s="16" t="s">
        <v>137</v>
      </c>
      <c r="C68" s="16"/>
      <c r="D68" s="16"/>
      <c r="E68" s="16"/>
      <c r="F68" s="145">
        <v>30000</v>
      </c>
      <c r="G68" s="145"/>
      <c r="H68" s="33">
        <v>33150.968139999997</v>
      </c>
      <c r="I68" s="33"/>
      <c r="J68" s="145">
        <v>17000</v>
      </c>
      <c r="K68" s="145"/>
      <c r="L68" s="145">
        <f>'[1]МСП СК'!O1</f>
        <v>16205.669700000004</v>
      </c>
      <c r="M68" s="45">
        <v>12500</v>
      </c>
      <c r="N68" s="2">
        <v>9740.8261399999974</v>
      </c>
      <c r="O68" s="217">
        <v>17440</v>
      </c>
    </row>
    <row r="69" spans="1:15" ht="14.25" x14ac:dyDescent="0.2">
      <c r="B69" s="16" t="s">
        <v>49</v>
      </c>
      <c r="C69" s="16"/>
      <c r="D69" s="16"/>
      <c r="E69" s="16"/>
      <c r="F69" s="145">
        <v>2800</v>
      </c>
      <c r="G69" s="145"/>
      <c r="H69" s="33">
        <v>22281.1</v>
      </c>
      <c r="I69" s="33"/>
      <c r="J69" s="145">
        <v>3800</v>
      </c>
      <c r="K69" s="145"/>
      <c r="L69" s="145">
        <v>0</v>
      </c>
      <c r="M69" s="2">
        <v>0</v>
      </c>
      <c r="O69" s="2">
        <v>0</v>
      </c>
    </row>
    <row r="70" spans="1:15" ht="14.25" x14ac:dyDescent="0.2">
      <c r="B70" s="16" t="s">
        <v>50</v>
      </c>
      <c r="C70" s="16"/>
      <c r="D70" s="16"/>
      <c r="E70" s="16"/>
      <c r="F70" s="145"/>
      <c r="G70" s="145"/>
      <c r="H70" s="33"/>
      <c r="I70" s="33"/>
      <c r="J70" s="145">
        <v>0</v>
      </c>
      <c r="K70" s="145"/>
      <c r="L70" s="145"/>
      <c r="M70" s="5">
        <v>8000</v>
      </c>
      <c r="O70" s="2">
        <v>0</v>
      </c>
    </row>
    <row r="71" spans="1:15" ht="14.25" x14ac:dyDescent="0.2">
      <c r="B71" s="16" t="s">
        <v>51</v>
      </c>
      <c r="C71" s="64"/>
      <c r="D71" s="64"/>
      <c r="E71" s="64"/>
      <c r="F71" s="145"/>
      <c r="G71" s="145"/>
      <c r="H71" s="146"/>
      <c r="I71" s="146"/>
      <c r="J71" s="145">
        <v>14000</v>
      </c>
      <c r="K71" s="145"/>
      <c r="L71" s="145">
        <v>0</v>
      </c>
      <c r="M71" s="63">
        <v>14000</v>
      </c>
      <c r="N71" s="2">
        <v>15265.26</v>
      </c>
      <c r="O71" s="217">
        <v>13000</v>
      </c>
    </row>
    <row r="72" spans="1:15" ht="13.9" customHeight="1" x14ac:dyDescent="0.2">
      <c r="B72" s="16" t="s">
        <v>52</v>
      </c>
      <c r="C72" s="64"/>
      <c r="D72" s="64"/>
      <c r="E72" s="64"/>
      <c r="F72" s="145">
        <v>24000</v>
      </c>
      <c r="G72" s="145"/>
      <c r="H72" s="33">
        <v>16731.52</v>
      </c>
      <c r="I72" s="33"/>
      <c r="J72" s="145">
        <v>14000</v>
      </c>
      <c r="K72" s="145"/>
      <c r="L72" s="145">
        <v>0</v>
      </c>
      <c r="M72" s="63">
        <v>20000</v>
      </c>
      <c r="N72" s="2">
        <v>19408.319999999996</v>
      </c>
      <c r="O72" s="217">
        <v>16000</v>
      </c>
    </row>
    <row r="73" spans="1:15" ht="14.25" x14ac:dyDescent="0.2">
      <c r="B73" s="16" t="s">
        <v>53</v>
      </c>
      <c r="C73" s="64"/>
      <c r="D73" s="64"/>
      <c r="E73" s="64"/>
      <c r="F73" s="145">
        <v>12000</v>
      </c>
      <c r="G73" s="145"/>
      <c r="H73" s="33">
        <v>10431.43015</v>
      </c>
      <c r="I73" s="33"/>
      <c r="J73" s="145">
        <v>9000</v>
      </c>
      <c r="K73" s="145"/>
      <c r="L73" s="145">
        <v>0</v>
      </c>
      <c r="M73" s="5">
        <v>9000</v>
      </c>
      <c r="N73" s="2">
        <v>15182.690000000004</v>
      </c>
      <c r="O73" s="217">
        <v>11600</v>
      </c>
    </row>
    <row r="74" spans="1:15" ht="14.45" customHeight="1" x14ac:dyDescent="0.2">
      <c r="B74" s="16" t="s">
        <v>138</v>
      </c>
      <c r="C74" s="64"/>
      <c r="D74" s="64"/>
      <c r="E74" s="64"/>
      <c r="F74" s="145">
        <v>12000</v>
      </c>
      <c r="G74" s="145"/>
      <c r="H74" s="33">
        <v>9952.179838</v>
      </c>
      <c r="I74" s="33"/>
      <c r="J74" s="145">
        <v>10000</v>
      </c>
      <c r="K74" s="145"/>
      <c r="L74" s="145">
        <v>0</v>
      </c>
      <c r="M74" s="45">
        <v>10000</v>
      </c>
      <c r="O74" s="217">
        <v>8800</v>
      </c>
    </row>
    <row r="75" spans="1:15" ht="14.25" x14ac:dyDescent="0.2">
      <c r="B75" s="26" t="s">
        <v>120</v>
      </c>
      <c r="C75" s="64"/>
      <c r="D75" s="64"/>
      <c r="E75" s="64"/>
      <c r="F75" s="145"/>
      <c r="G75" s="145"/>
      <c r="H75" s="33"/>
      <c r="I75" s="33"/>
      <c r="J75" s="145"/>
      <c r="K75" s="145"/>
      <c r="L75" s="145"/>
      <c r="M75" s="2">
        <v>10000</v>
      </c>
      <c r="N75" s="2">
        <v>22225.45</v>
      </c>
      <c r="O75" s="2">
        <v>0</v>
      </c>
    </row>
    <row r="76" spans="1:15" ht="14.45" customHeight="1" x14ac:dyDescent="0.2">
      <c r="B76" s="16" t="s">
        <v>54</v>
      </c>
      <c r="C76" s="64"/>
      <c r="D76" s="64"/>
      <c r="E76" s="64"/>
      <c r="F76" s="145">
        <v>2500</v>
      </c>
      <c r="G76" s="145"/>
      <c r="H76" s="33">
        <v>0</v>
      </c>
      <c r="I76" s="33"/>
      <c r="J76" s="145">
        <v>2000</v>
      </c>
      <c r="K76" s="145"/>
      <c r="L76" s="145">
        <v>0</v>
      </c>
      <c r="M76" s="217">
        <v>3700</v>
      </c>
      <c r="N76" s="2">
        <v>0</v>
      </c>
      <c r="O76" s="217">
        <v>3650</v>
      </c>
    </row>
    <row r="77" spans="1:15" ht="14.25" x14ac:dyDescent="0.2">
      <c r="B77" s="16" t="s">
        <v>55</v>
      </c>
      <c r="C77" s="64"/>
      <c r="D77" s="64"/>
      <c r="E77" s="64"/>
      <c r="F77" s="145">
        <v>12000</v>
      </c>
      <c r="G77" s="145"/>
      <c r="H77" s="33">
        <v>7956.7420000000002</v>
      </c>
      <c r="I77" s="33"/>
      <c r="J77" s="145">
        <v>10000</v>
      </c>
      <c r="K77" s="145"/>
      <c r="L77" s="145">
        <v>0</v>
      </c>
      <c r="M77" s="2">
        <v>10000</v>
      </c>
      <c r="N77" s="2">
        <v>13825.77</v>
      </c>
      <c r="O77" s="217">
        <v>5000</v>
      </c>
    </row>
    <row r="78" spans="1:15" ht="14.25" x14ac:dyDescent="0.2">
      <c r="B78" s="16"/>
      <c r="C78" s="16"/>
      <c r="D78" s="16"/>
      <c r="E78" s="16"/>
      <c r="F78" s="145"/>
      <c r="G78" s="145"/>
      <c r="H78" s="33"/>
      <c r="I78" s="33"/>
      <c r="J78" s="65"/>
      <c r="K78" s="65"/>
      <c r="M78" s="2"/>
    </row>
    <row r="79" spans="1:15" ht="15" x14ac:dyDescent="0.25">
      <c r="B79" s="16"/>
      <c r="C79" s="16"/>
      <c r="D79" s="16"/>
      <c r="E79" s="16"/>
      <c r="F79" s="49"/>
      <c r="G79" s="49"/>
      <c r="J79" s="5"/>
      <c r="K79" s="5"/>
      <c r="M79" s="2"/>
    </row>
    <row r="80" spans="1:15" s="11" customFormat="1" x14ac:dyDescent="0.2">
      <c r="A80" s="2"/>
      <c r="B80" s="16"/>
      <c r="C80" s="16"/>
      <c r="D80" s="66" t="s">
        <v>19</v>
      </c>
      <c r="E80" s="66"/>
      <c r="F80" s="29">
        <f>SUM(F67:F77)</f>
        <v>112500</v>
      </c>
      <c r="G80" s="29"/>
      <c r="H80" s="29">
        <f>SUM(H67:H77)</f>
        <v>116460.330128</v>
      </c>
      <c r="I80" s="29"/>
      <c r="J80" s="67">
        <f>SUM(J67:J77)</f>
        <v>86800</v>
      </c>
      <c r="K80" s="67"/>
      <c r="L80" s="68">
        <f>SUM(L67:L77)</f>
        <v>21330.689700000003</v>
      </c>
      <c r="M80" s="68">
        <v>97200</v>
      </c>
      <c r="N80" s="68">
        <v>95648.316139999995</v>
      </c>
      <c r="O80" s="222">
        <v>83690</v>
      </c>
    </row>
    <row r="81" spans="1:15" s="11" customFormat="1" ht="15" x14ac:dyDescent="0.25">
      <c r="A81" s="2"/>
      <c r="B81" s="16"/>
      <c r="C81" s="16"/>
      <c r="D81" s="16"/>
      <c r="E81" s="16"/>
      <c r="F81" s="49"/>
      <c r="G81" s="49"/>
      <c r="I81" s="203" t="s">
        <v>56</v>
      </c>
      <c r="J81" s="58">
        <v>22500</v>
      </c>
      <c r="K81" s="58"/>
      <c r="L81" s="65"/>
      <c r="M81" s="57"/>
    </row>
    <row r="82" spans="1:15" s="11" customFormat="1" ht="15" x14ac:dyDescent="0.25">
      <c r="A82" s="2"/>
      <c r="B82" s="16"/>
      <c r="C82" s="16"/>
      <c r="D82" s="200"/>
      <c r="E82" s="16"/>
      <c r="F82" s="49"/>
      <c r="G82" s="49"/>
      <c r="H82" s="2"/>
      <c r="I82" s="204"/>
      <c r="L82" s="5"/>
      <c r="M82" s="2"/>
    </row>
    <row r="83" spans="1:15" s="11" customFormat="1" ht="15" x14ac:dyDescent="0.25">
      <c r="A83" s="2"/>
      <c r="B83" s="185" t="s">
        <v>126</v>
      </c>
      <c r="C83" s="16"/>
      <c r="D83" s="16"/>
      <c r="E83" s="16"/>
      <c r="F83" s="49"/>
      <c r="G83" s="49"/>
      <c r="I83" s="205"/>
      <c r="J83" s="49"/>
      <c r="K83" s="49"/>
      <c r="L83" s="49"/>
      <c r="M83" s="2"/>
      <c r="N83" s="186">
        <v>36257.8125</v>
      </c>
    </row>
    <row r="84" spans="1:15" ht="15" x14ac:dyDescent="0.25">
      <c r="B84" s="36" t="s">
        <v>57</v>
      </c>
      <c r="C84" s="16"/>
      <c r="D84" s="16"/>
      <c r="E84" s="16"/>
      <c r="F84" s="49"/>
      <c r="G84" s="49"/>
      <c r="H84" s="49"/>
      <c r="I84" s="49"/>
      <c r="J84" s="49"/>
      <c r="K84" s="49"/>
      <c r="L84" s="49"/>
      <c r="M84" s="70"/>
    </row>
    <row r="85" spans="1:15" ht="15" x14ac:dyDescent="0.25">
      <c r="B85" s="9"/>
      <c r="C85" s="16"/>
      <c r="D85" s="16"/>
      <c r="E85" s="16"/>
      <c r="F85" s="49"/>
      <c r="G85" s="49"/>
      <c r="H85" s="71"/>
      <c r="I85" s="71"/>
      <c r="J85" s="49"/>
      <c r="K85" s="49"/>
      <c r="L85" s="49"/>
    </row>
    <row r="86" spans="1:15" ht="15" x14ac:dyDescent="0.25">
      <c r="B86" s="9"/>
      <c r="C86" s="16"/>
      <c r="D86" s="16"/>
      <c r="E86" s="16"/>
      <c r="F86" s="39" t="s">
        <v>2</v>
      </c>
      <c r="G86" s="39"/>
      <c r="H86" s="15" t="s">
        <v>4</v>
      </c>
      <c r="I86" s="15"/>
      <c r="J86" s="39" t="s">
        <v>2</v>
      </c>
      <c r="K86" s="39"/>
      <c r="L86" s="15" t="s">
        <v>4</v>
      </c>
      <c r="M86" s="39" t="s">
        <v>2</v>
      </c>
      <c r="N86" s="15" t="s">
        <v>4</v>
      </c>
    </row>
    <row r="87" spans="1:15" ht="15" x14ac:dyDescent="0.25">
      <c r="B87" s="80" t="s">
        <v>58</v>
      </c>
      <c r="C87" s="77"/>
      <c r="D87" s="77"/>
      <c r="E87" s="77"/>
      <c r="F87" s="49"/>
      <c r="G87" s="49"/>
      <c r="H87" s="147"/>
      <c r="I87" s="147"/>
      <c r="J87" s="145"/>
      <c r="K87" s="145"/>
      <c r="L87" s="145"/>
      <c r="M87" s="69"/>
    </row>
    <row r="88" spans="1:15" ht="14.25" x14ac:dyDescent="0.2">
      <c r="A88" s="73"/>
      <c r="B88" s="80"/>
      <c r="C88" s="16" t="s">
        <v>109</v>
      </c>
      <c r="D88" s="77"/>
      <c r="E88" s="77"/>
      <c r="F88" s="145">
        <v>6000</v>
      </c>
      <c r="G88" s="145"/>
      <c r="H88" s="45">
        <v>6000</v>
      </c>
      <c r="I88" s="45"/>
      <c r="J88" s="145"/>
      <c r="K88" s="145"/>
      <c r="L88" s="145"/>
      <c r="M88" s="69"/>
    </row>
    <row r="89" spans="1:15" ht="14.25" x14ac:dyDescent="0.2">
      <c r="A89" s="73"/>
      <c r="B89" s="80"/>
      <c r="C89" s="16" t="s">
        <v>110</v>
      </c>
      <c r="D89" s="77"/>
      <c r="E89" s="77"/>
      <c r="F89" s="145">
        <v>4000</v>
      </c>
      <c r="G89" s="145"/>
      <c r="H89" s="45">
        <v>4000</v>
      </c>
      <c r="I89" s="45"/>
      <c r="J89" s="145"/>
      <c r="K89" s="145"/>
      <c r="L89" s="145"/>
      <c r="M89" s="69"/>
    </row>
    <row r="90" spans="1:15" ht="14.25" x14ac:dyDescent="0.2">
      <c r="A90" s="73"/>
      <c r="B90" s="16"/>
      <c r="C90" s="16" t="s">
        <v>111</v>
      </c>
      <c r="D90" s="42"/>
      <c r="E90" s="42"/>
      <c r="F90" s="145">
        <v>18000</v>
      </c>
      <c r="G90" s="145"/>
      <c r="H90" s="33">
        <v>18000</v>
      </c>
      <c r="I90" s="33"/>
      <c r="J90" s="145"/>
      <c r="K90" s="145"/>
      <c r="L90" s="145">
        <f>[1]Лагери!R8</f>
        <v>27695.050000000003</v>
      </c>
      <c r="M90" s="74"/>
    </row>
    <row r="91" spans="1:15" ht="15" x14ac:dyDescent="0.25">
      <c r="A91" s="73"/>
      <c r="B91" s="16"/>
      <c r="C91" s="16"/>
      <c r="D91" s="14" t="s">
        <v>19</v>
      </c>
      <c r="E91" s="14"/>
      <c r="F91" s="164">
        <f>SUM(F88:F90)</f>
        <v>28000</v>
      </c>
      <c r="G91" s="164"/>
      <c r="H91" s="164">
        <f>SUM(H88:H90)</f>
        <v>28000</v>
      </c>
      <c r="I91" s="164"/>
      <c r="J91" s="167">
        <v>12700</v>
      </c>
      <c r="K91" s="168">
        <v>15500</v>
      </c>
      <c r="L91" s="169">
        <f>SUM(L90:L90)</f>
        <v>27695.050000000003</v>
      </c>
      <c r="M91" s="57">
        <v>16700</v>
      </c>
      <c r="N91" s="2">
        <v>13168.21</v>
      </c>
      <c r="O91" s="223">
        <v>13800</v>
      </c>
    </row>
    <row r="92" spans="1:15" ht="15" x14ac:dyDescent="0.25">
      <c r="B92" s="16"/>
      <c r="C92" s="16"/>
      <c r="D92" s="42"/>
      <c r="E92" s="42"/>
      <c r="F92" s="49"/>
      <c r="G92" s="49"/>
      <c r="H92" s="49"/>
      <c r="I92" s="49"/>
      <c r="J92" s="49"/>
      <c r="K92" s="49"/>
      <c r="L92" s="49"/>
      <c r="M92" s="75"/>
    </row>
    <row r="93" spans="1:15" ht="15" x14ac:dyDescent="0.25">
      <c r="B93" s="16"/>
      <c r="C93" s="16"/>
      <c r="D93" s="42"/>
      <c r="E93" s="42"/>
      <c r="F93" s="49"/>
      <c r="G93" s="49"/>
      <c r="H93" s="49"/>
      <c r="I93" s="49"/>
      <c r="J93" s="49"/>
      <c r="K93" s="49"/>
      <c r="L93" s="49"/>
      <c r="M93" s="2"/>
    </row>
    <row r="94" spans="1:15" x14ac:dyDescent="0.2">
      <c r="A94" s="73"/>
      <c r="B94" s="170" t="s">
        <v>59</v>
      </c>
      <c r="C94" s="77"/>
      <c r="D94" s="9"/>
      <c r="E94" s="9"/>
      <c r="F94" s="116" t="s">
        <v>2</v>
      </c>
      <c r="G94" s="29"/>
      <c r="H94" s="15" t="s">
        <v>4</v>
      </c>
      <c r="I94" s="15"/>
      <c r="J94" s="116" t="s">
        <v>2</v>
      </c>
      <c r="K94" s="29"/>
      <c r="L94" s="15" t="s">
        <v>4</v>
      </c>
      <c r="M94" s="2"/>
    </row>
    <row r="95" spans="1:15" ht="15" x14ac:dyDescent="0.25">
      <c r="A95" s="73"/>
      <c r="B95" s="16" t="s">
        <v>60</v>
      </c>
      <c r="C95" s="16"/>
      <c r="D95" s="16" t="s">
        <v>61</v>
      </c>
      <c r="E95" s="16"/>
      <c r="F95" s="145">
        <v>16000</v>
      </c>
      <c r="G95" s="49"/>
      <c r="H95" s="2">
        <v>16143.36</v>
      </c>
      <c r="J95" s="5">
        <v>16000</v>
      </c>
      <c r="K95" s="5"/>
      <c r="L95" s="5">
        <f>[1]Лагери!R11</f>
        <v>15847.604720000005</v>
      </c>
      <c r="M95" s="45" t="s">
        <v>62</v>
      </c>
      <c r="N95" s="2">
        <v>16249.662500000002</v>
      </c>
      <c r="O95" s="217">
        <v>15000</v>
      </c>
    </row>
    <row r="96" spans="1:15" ht="15" x14ac:dyDescent="0.25">
      <c r="A96" s="73"/>
      <c r="B96" s="16"/>
      <c r="C96" s="16"/>
      <c r="D96" s="16" t="s">
        <v>63</v>
      </c>
      <c r="E96" s="16"/>
      <c r="F96" s="145">
        <v>5000</v>
      </c>
      <c r="G96" s="49"/>
      <c r="H96" s="2">
        <v>1449.76</v>
      </c>
      <c r="J96" s="5">
        <v>8000</v>
      </c>
      <c r="K96" s="5"/>
      <c r="L96" s="5">
        <f>[1]Лагери!R12</f>
        <v>7979.9699999999993</v>
      </c>
      <c r="M96" s="63" t="s">
        <v>64</v>
      </c>
      <c r="N96" s="2">
        <v>7412.9700000000012</v>
      </c>
      <c r="O96" s="217">
        <v>7860</v>
      </c>
    </row>
    <row r="97" spans="1:15" ht="15" x14ac:dyDescent="0.25">
      <c r="A97" s="73"/>
      <c r="B97" s="16"/>
      <c r="C97" s="16"/>
      <c r="D97" s="16" t="s">
        <v>112</v>
      </c>
      <c r="E97" s="14"/>
      <c r="F97" s="145">
        <v>2000</v>
      </c>
      <c r="G97" s="49"/>
      <c r="H97" s="2">
        <v>6816.01</v>
      </c>
      <c r="K97" s="54"/>
      <c r="M97" s="71"/>
      <c r="O97" s="2">
        <v>0</v>
      </c>
    </row>
    <row r="98" spans="1:15" ht="15" x14ac:dyDescent="0.25">
      <c r="B98" s="16"/>
      <c r="C98" s="16"/>
      <c r="D98" s="14" t="s">
        <v>19</v>
      </c>
      <c r="E98" s="14"/>
      <c r="F98" s="164">
        <f>SUM(F95:F97)</f>
        <v>23000</v>
      </c>
      <c r="G98" s="164"/>
      <c r="H98" s="149">
        <f>SUM(H95:H97)</f>
        <v>24409.129999999997</v>
      </c>
      <c r="I98" s="149"/>
      <c r="J98" s="165">
        <f>J95+J96</f>
        <v>24000</v>
      </c>
      <c r="K98" s="165"/>
      <c r="L98" s="166">
        <v>23827.57</v>
      </c>
      <c r="M98" s="224">
        <v>27500</v>
      </c>
      <c r="N98" s="2">
        <v>23662.63</v>
      </c>
      <c r="O98" s="223">
        <v>22860</v>
      </c>
    </row>
    <row r="99" spans="1:15" s="11" customFormat="1" ht="15" x14ac:dyDescent="0.25">
      <c r="B99" s="76" t="s">
        <v>65</v>
      </c>
      <c r="C99" s="16"/>
      <c r="D99" s="42"/>
      <c r="E99" s="42"/>
      <c r="F99" s="49"/>
      <c r="G99" s="49"/>
      <c r="H99" s="54"/>
      <c r="I99" s="54"/>
      <c r="J99" s="13"/>
      <c r="K99" s="13"/>
      <c r="L99" s="54"/>
      <c r="M99" s="45"/>
      <c r="O99" s="221"/>
    </row>
    <row r="100" spans="1:15" ht="15" x14ac:dyDescent="0.25">
      <c r="B100" s="77"/>
      <c r="C100" s="77"/>
      <c r="D100" s="56" t="s">
        <v>19</v>
      </c>
      <c r="E100" s="56"/>
      <c r="F100" s="49"/>
      <c r="G100" s="49"/>
      <c r="H100" s="17"/>
      <c r="I100" s="17"/>
      <c r="J100" s="78">
        <v>0</v>
      </c>
      <c r="K100" s="78"/>
      <c r="L100" s="79">
        <v>0</v>
      </c>
      <c r="M100" s="71">
        <v>7800</v>
      </c>
      <c r="N100" s="2">
        <v>7208.7400000000007</v>
      </c>
      <c r="O100" s="223">
        <v>2200</v>
      </c>
    </row>
    <row r="101" spans="1:15" ht="15" x14ac:dyDescent="0.25">
      <c r="B101" s="16"/>
      <c r="C101" s="16"/>
      <c r="D101" s="9"/>
      <c r="E101" s="9"/>
      <c r="F101" s="49"/>
      <c r="G101" s="49"/>
      <c r="H101" s="17"/>
      <c r="I101" s="17"/>
      <c r="J101" s="13"/>
      <c r="K101" s="13"/>
      <c r="M101" s="2"/>
    </row>
    <row r="102" spans="1:15" s="11" customFormat="1" ht="15" x14ac:dyDescent="0.25">
      <c r="B102" s="80" t="s">
        <v>66</v>
      </c>
      <c r="C102" s="9"/>
      <c r="D102" s="9"/>
      <c r="E102" s="9"/>
      <c r="F102" s="72" t="s">
        <v>2</v>
      </c>
      <c r="G102" s="72"/>
      <c r="H102" s="15" t="s">
        <v>4</v>
      </c>
      <c r="I102" s="15"/>
      <c r="J102" s="72" t="s">
        <v>2</v>
      </c>
      <c r="K102" s="72"/>
      <c r="L102" s="15" t="s">
        <v>4</v>
      </c>
      <c r="M102" s="39" t="s">
        <v>2</v>
      </c>
      <c r="N102" s="15" t="s">
        <v>4</v>
      </c>
      <c r="O102" s="225" t="s">
        <v>2</v>
      </c>
    </row>
    <row r="103" spans="1:15" ht="15" x14ac:dyDescent="0.25">
      <c r="B103" s="16"/>
      <c r="C103" s="16"/>
      <c r="D103" s="16"/>
      <c r="E103" s="16"/>
      <c r="F103" s="49"/>
      <c r="G103" s="49"/>
      <c r="H103" s="48"/>
      <c r="I103" s="48"/>
      <c r="J103" s="74"/>
      <c r="K103" s="74"/>
      <c r="M103" s="2"/>
    </row>
    <row r="104" spans="1:15" ht="15" x14ac:dyDescent="0.25">
      <c r="B104" s="16" t="s">
        <v>67</v>
      </c>
      <c r="C104" s="77"/>
      <c r="D104" s="9"/>
      <c r="E104" s="9"/>
      <c r="F104" s="145">
        <v>1000</v>
      </c>
      <c r="G104" s="49"/>
      <c r="H104" s="2">
        <v>439.21</v>
      </c>
      <c r="J104" s="74">
        <v>1000</v>
      </c>
      <c r="K104" s="74"/>
      <c r="L104" s="5">
        <f>[1]Възстановяване!Q3</f>
        <v>1000</v>
      </c>
      <c r="M104" s="2">
        <v>0</v>
      </c>
      <c r="O104" s="2">
        <v>0</v>
      </c>
    </row>
    <row r="105" spans="1:15" ht="15" x14ac:dyDescent="0.25">
      <c r="B105" s="16" t="s">
        <v>68</v>
      </c>
      <c r="C105" s="16"/>
      <c r="D105" s="42"/>
      <c r="E105" s="42"/>
      <c r="F105" s="145">
        <v>1000</v>
      </c>
      <c r="G105" s="49"/>
      <c r="H105" s="2">
        <v>1249.96</v>
      </c>
      <c r="J105" s="74">
        <v>500</v>
      </c>
      <c r="K105" s="74"/>
      <c r="L105" s="74">
        <f>[1]Възстановяване!Q4</f>
        <v>188.79999999999998</v>
      </c>
      <c r="M105" s="63">
        <v>800</v>
      </c>
      <c r="N105" s="2">
        <v>641.28</v>
      </c>
      <c r="O105" s="2">
        <v>0</v>
      </c>
    </row>
    <row r="106" spans="1:15" ht="15" x14ac:dyDescent="0.25">
      <c r="B106" s="80" t="s">
        <v>66</v>
      </c>
      <c r="C106" s="16"/>
      <c r="D106" s="14" t="s">
        <v>19</v>
      </c>
      <c r="E106" s="14"/>
      <c r="F106" s="148">
        <f>F104+F105</f>
        <v>2000</v>
      </c>
      <c r="G106" s="150"/>
      <c r="H106" s="149">
        <f>H104+H105</f>
        <v>1689.17</v>
      </c>
      <c r="I106" s="149"/>
      <c r="J106" s="81">
        <f>SUM(J104:J105)</f>
        <v>1500</v>
      </c>
      <c r="K106" s="81"/>
      <c r="L106" s="81">
        <f>SUM(L104:L105)</f>
        <v>1188.8</v>
      </c>
      <c r="M106" s="71">
        <v>800</v>
      </c>
    </row>
    <row r="107" spans="1:15" s="11" customFormat="1" ht="15" x14ac:dyDescent="0.25">
      <c r="B107" s="9"/>
      <c r="C107" s="9"/>
      <c r="D107" s="9"/>
      <c r="E107" s="9"/>
      <c r="F107" s="49"/>
      <c r="G107" s="49"/>
      <c r="H107" s="54"/>
      <c r="I107" s="54"/>
      <c r="J107" s="57"/>
      <c r="K107" s="57"/>
      <c r="L107" s="54"/>
      <c r="M107" s="54"/>
    </row>
    <row r="108" spans="1:15" s="11" customFormat="1" x14ac:dyDescent="0.2">
      <c r="B108" s="82"/>
      <c r="C108" s="82" t="s">
        <v>69</v>
      </c>
      <c r="D108" s="82"/>
      <c r="E108" s="82"/>
      <c r="F108" s="82"/>
      <c r="G108" s="83"/>
      <c r="H108" s="83"/>
      <c r="I108" s="83"/>
      <c r="J108" s="84">
        <f>J106+J98+J91</f>
        <v>38200</v>
      </c>
      <c r="K108" s="84"/>
      <c r="L108" s="84">
        <v>52873.95</v>
      </c>
      <c r="M108" s="12">
        <v>52800</v>
      </c>
      <c r="N108" s="187">
        <v>44680.862499999996</v>
      </c>
      <c r="O108" s="222">
        <v>38860</v>
      </c>
    </row>
    <row r="109" spans="1:15" s="11" customFormat="1" ht="15" x14ac:dyDescent="0.25">
      <c r="B109" s="82"/>
      <c r="C109" s="82"/>
      <c r="D109" s="82"/>
      <c r="E109" s="82"/>
      <c r="F109" s="151"/>
      <c r="G109" s="151"/>
      <c r="H109" s="151"/>
      <c r="I109" s="151"/>
      <c r="J109" s="84"/>
      <c r="K109" s="84"/>
      <c r="L109" s="84"/>
      <c r="M109" s="86"/>
    </row>
    <row r="110" spans="1:15" s="11" customFormat="1" ht="15" x14ac:dyDescent="0.25">
      <c r="B110" s="9"/>
      <c r="C110" s="9"/>
      <c r="D110" s="9"/>
      <c r="E110" s="9"/>
      <c r="F110" s="49"/>
      <c r="G110" s="49"/>
      <c r="H110" s="49"/>
      <c r="I110" s="49"/>
      <c r="J110" s="87"/>
      <c r="K110" s="87"/>
      <c r="L110" s="88"/>
      <c r="M110" s="54"/>
    </row>
    <row r="111" spans="1:15" s="11" customFormat="1" ht="15" x14ac:dyDescent="0.25">
      <c r="B111" s="9"/>
      <c r="C111" s="9"/>
      <c r="D111" s="9"/>
      <c r="E111" s="9"/>
      <c r="F111" s="49"/>
      <c r="G111" s="49"/>
      <c r="H111" s="49"/>
      <c r="I111" s="49"/>
      <c r="J111" s="89"/>
      <c r="K111" s="89"/>
      <c r="L111" s="54"/>
    </row>
    <row r="112" spans="1:15" ht="15" x14ac:dyDescent="0.25">
      <c r="B112" s="82" t="s">
        <v>70</v>
      </c>
      <c r="C112" s="90"/>
      <c r="D112" s="90"/>
      <c r="E112" s="90"/>
      <c r="F112" s="72" t="s">
        <v>2</v>
      </c>
      <c r="G112" s="91"/>
      <c r="H112" s="84" t="s">
        <v>4</v>
      </c>
      <c r="I112" s="91"/>
      <c r="J112" s="72" t="s">
        <v>2</v>
      </c>
      <c r="K112" s="72"/>
      <c r="L112" s="84" t="s">
        <v>4</v>
      </c>
      <c r="M112" s="39" t="s">
        <v>2</v>
      </c>
    </row>
    <row r="113" spans="2:15" ht="15" x14ac:dyDescent="0.25">
      <c r="B113" s="9"/>
      <c r="C113" s="16"/>
      <c r="D113" s="16"/>
      <c r="E113" s="16"/>
      <c r="F113" s="49"/>
      <c r="G113" s="49"/>
      <c r="J113" s="33"/>
      <c r="K113" s="33"/>
      <c r="L113" s="2"/>
      <c r="M113" s="2"/>
    </row>
    <row r="114" spans="2:15" ht="15" x14ac:dyDescent="0.25">
      <c r="B114" s="16" t="s">
        <v>71</v>
      </c>
      <c r="C114" s="16"/>
      <c r="D114" s="16"/>
      <c r="E114" s="16"/>
      <c r="F114" s="145">
        <v>10000</v>
      </c>
      <c r="G114" s="49"/>
      <c r="H114" s="34">
        <v>11977.53</v>
      </c>
      <c r="I114" s="34"/>
      <c r="J114" s="52">
        <v>2500</v>
      </c>
      <c r="K114" s="92">
        <v>2000</v>
      </c>
      <c r="L114" s="5">
        <v>4482.16</v>
      </c>
      <c r="M114" s="63">
        <v>2500</v>
      </c>
      <c r="N114" s="5">
        <v>5808.2400000000007</v>
      </c>
    </row>
    <row r="115" spans="2:15" ht="15" x14ac:dyDescent="0.25">
      <c r="B115" s="16" t="s">
        <v>72</v>
      </c>
      <c r="C115" s="16"/>
      <c r="D115" s="9"/>
      <c r="E115" s="9"/>
      <c r="F115" s="145">
        <v>5000</v>
      </c>
      <c r="G115" s="49"/>
      <c r="H115" s="34">
        <v>1728.6</v>
      </c>
      <c r="I115" s="34"/>
      <c r="J115" s="52">
        <v>3000</v>
      </c>
      <c r="K115" s="92">
        <v>18000</v>
      </c>
      <c r="L115" s="5">
        <v>21108.04</v>
      </c>
      <c r="M115" s="63">
        <v>0</v>
      </c>
      <c r="N115" s="5"/>
    </row>
    <row r="116" spans="2:15" ht="15" x14ac:dyDescent="0.25">
      <c r="B116" s="16" t="s">
        <v>73</v>
      </c>
      <c r="C116" s="16"/>
      <c r="D116" s="9"/>
      <c r="E116" s="9"/>
      <c r="F116" s="145"/>
      <c r="G116" s="49"/>
      <c r="H116" s="34"/>
      <c r="I116" s="34"/>
      <c r="J116" s="52">
        <v>0</v>
      </c>
      <c r="K116" s="52"/>
      <c r="L116" s="5">
        <v>0</v>
      </c>
      <c r="M116" s="63">
        <v>0</v>
      </c>
      <c r="N116" s="5">
        <v>2712</v>
      </c>
      <c r="O116" s="217">
        <v>1650</v>
      </c>
    </row>
    <row r="117" spans="2:15" ht="15" x14ac:dyDescent="0.25">
      <c r="B117" s="16" t="s">
        <v>74</v>
      </c>
      <c r="C117" s="16"/>
      <c r="D117" s="9"/>
      <c r="E117" s="9"/>
      <c r="F117" s="145">
        <v>1000</v>
      </c>
      <c r="G117" s="49"/>
      <c r="H117" s="34">
        <v>801.33</v>
      </c>
      <c r="I117" s="34"/>
      <c r="J117" s="52">
        <v>0</v>
      </c>
      <c r="K117" s="52"/>
      <c r="L117" s="43">
        <v>0</v>
      </c>
      <c r="M117" s="93" t="s">
        <v>75</v>
      </c>
      <c r="N117" s="5">
        <v>10354.65</v>
      </c>
      <c r="O117" s="217">
        <v>1000</v>
      </c>
    </row>
    <row r="118" spans="2:15" ht="15" x14ac:dyDescent="0.25">
      <c r="B118" s="16" t="s">
        <v>76</v>
      </c>
      <c r="C118" s="16"/>
      <c r="D118" s="9"/>
      <c r="E118" s="9"/>
      <c r="F118" s="145"/>
      <c r="G118" s="49"/>
      <c r="H118" s="34"/>
      <c r="I118" s="34"/>
      <c r="J118" s="52">
        <v>0</v>
      </c>
      <c r="K118" s="52"/>
      <c r="L118" s="5">
        <v>0</v>
      </c>
      <c r="M118" s="2">
        <v>0</v>
      </c>
      <c r="N118" s="5">
        <v>30</v>
      </c>
    </row>
    <row r="119" spans="2:15" ht="15" x14ac:dyDescent="0.25">
      <c r="B119" s="16" t="s">
        <v>77</v>
      </c>
      <c r="C119" s="16"/>
      <c r="D119" s="9"/>
      <c r="E119" s="9"/>
      <c r="F119" s="145">
        <v>7500</v>
      </c>
      <c r="G119" s="49"/>
      <c r="H119" s="34">
        <v>3584.98</v>
      </c>
      <c r="I119" s="34"/>
      <c r="J119" s="52">
        <v>2000</v>
      </c>
      <c r="K119" s="94" t="s">
        <v>78</v>
      </c>
      <c r="L119" s="5">
        <f>'[1]Поддръжка бус, ратрак шейни'!P1</f>
        <v>3238.64</v>
      </c>
      <c r="M119" s="45">
        <v>4000</v>
      </c>
      <c r="N119" s="5">
        <v>4004.6200000000003</v>
      </c>
      <c r="O119" s="217">
        <v>4000</v>
      </c>
    </row>
    <row r="120" spans="2:15" x14ac:dyDescent="0.2">
      <c r="B120" s="90"/>
      <c r="C120" s="90"/>
      <c r="D120" s="90"/>
      <c r="E120" s="90"/>
      <c r="F120" s="90"/>
      <c r="G120" s="83"/>
      <c r="H120" s="83"/>
      <c r="I120" s="83"/>
      <c r="J120" s="95"/>
      <c r="K120" s="95"/>
      <c r="L120" s="84"/>
      <c r="M120" s="2"/>
      <c r="N120" s="188"/>
    </row>
    <row r="121" spans="2:15" x14ac:dyDescent="0.2">
      <c r="B121" s="90"/>
      <c r="C121" s="90"/>
      <c r="D121" s="96" t="s">
        <v>19</v>
      </c>
      <c r="E121" s="96"/>
      <c r="F121" s="96">
        <f>SUM(F114:F119)</f>
        <v>23500</v>
      </c>
      <c r="G121" s="85"/>
      <c r="H121" s="85">
        <f>SUM(H114:H119)</f>
        <v>18092.440000000002</v>
      </c>
      <c r="I121" s="85"/>
      <c r="J121" s="97">
        <f>SUM(J114:J119)</f>
        <v>7500</v>
      </c>
      <c r="K121" s="98">
        <v>21400</v>
      </c>
      <c r="L121" s="97">
        <f>SUM(L114:L119)</f>
        <v>28828.84</v>
      </c>
      <c r="M121" s="97">
        <v>8000</v>
      </c>
      <c r="N121" s="189">
        <v>22909.51</v>
      </c>
      <c r="O121" s="218">
        <v>6650</v>
      </c>
    </row>
    <row r="122" spans="2:15" ht="15" x14ac:dyDescent="0.25">
      <c r="B122" s="16"/>
      <c r="C122" s="16"/>
      <c r="D122" s="9"/>
      <c r="E122" s="9"/>
      <c r="F122" s="49"/>
      <c r="G122" s="49"/>
      <c r="H122" s="48"/>
      <c r="I122" s="48"/>
      <c r="J122" s="99"/>
      <c r="K122" s="99"/>
      <c r="L122" s="57"/>
      <c r="M122" s="2"/>
    </row>
    <row r="123" spans="2:15" x14ac:dyDescent="0.2">
      <c r="B123" s="82" t="s">
        <v>79</v>
      </c>
      <c r="C123" s="90"/>
      <c r="D123" s="82"/>
      <c r="E123" s="82"/>
      <c r="F123" s="82">
        <v>6200</v>
      </c>
      <c r="G123" s="91"/>
      <c r="H123" s="91">
        <v>0</v>
      </c>
      <c r="I123" s="91"/>
      <c r="J123" s="100" t="s">
        <v>80</v>
      </c>
      <c r="K123" s="100"/>
      <c r="L123" s="84" t="s">
        <v>81</v>
      </c>
      <c r="M123" s="2"/>
    </row>
    <row r="124" spans="2:15" ht="15" x14ac:dyDescent="0.25">
      <c r="B124" s="16" t="s">
        <v>113</v>
      </c>
      <c r="C124" s="16"/>
      <c r="D124" s="16"/>
      <c r="E124" s="16"/>
      <c r="F124" s="49"/>
      <c r="G124" s="49"/>
      <c r="J124" s="101"/>
      <c r="K124" s="101"/>
      <c r="L124" s="43"/>
      <c r="M124" s="2"/>
    </row>
    <row r="125" spans="2:15" ht="15" x14ac:dyDescent="0.25">
      <c r="B125" s="38" t="s">
        <v>82</v>
      </c>
      <c r="C125" s="38"/>
      <c r="D125" s="38"/>
      <c r="E125" s="38"/>
      <c r="F125" s="49"/>
      <c r="G125" s="49"/>
      <c r="H125" s="35"/>
      <c r="I125" s="35"/>
      <c r="J125" s="102">
        <v>0</v>
      </c>
      <c r="K125" s="102"/>
      <c r="L125" s="103">
        <f>[1]COMPASS!N21</f>
        <v>43184.7</v>
      </c>
      <c r="M125" s="11">
        <v>5000</v>
      </c>
    </row>
    <row r="126" spans="2:15" s="11" customFormat="1" x14ac:dyDescent="0.2">
      <c r="B126" s="82"/>
      <c r="C126" s="82"/>
      <c r="D126" s="96" t="s">
        <v>19</v>
      </c>
      <c r="E126" s="96"/>
      <c r="F126" s="96"/>
      <c r="G126" s="85"/>
      <c r="H126" s="85"/>
      <c r="I126" s="85"/>
      <c r="J126" s="104"/>
      <c r="K126" s="104"/>
      <c r="L126" s="82">
        <v>0</v>
      </c>
      <c r="M126" s="12"/>
    </row>
    <row r="127" spans="2:15" s="11" customFormat="1" ht="15" x14ac:dyDescent="0.25">
      <c r="B127" s="9"/>
      <c r="C127" s="9"/>
      <c r="D127" s="9"/>
      <c r="E127" s="9"/>
      <c r="F127" s="49"/>
      <c r="G127" s="49"/>
      <c r="H127" s="54"/>
      <c r="I127" s="54"/>
      <c r="J127" s="8"/>
      <c r="K127" s="8"/>
      <c r="L127" s="54"/>
    </row>
    <row r="128" spans="2:15" s="11" customFormat="1" ht="15" x14ac:dyDescent="0.25">
      <c r="B128" s="9"/>
      <c r="C128" s="9"/>
      <c r="D128" s="9"/>
      <c r="E128" s="9"/>
      <c r="F128" s="49"/>
      <c r="G128" s="49"/>
      <c r="H128" s="54"/>
      <c r="I128" s="54"/>
      <c r="J128" s="8"/>
      <c r="K128" s="8"/>
      <c r="L128" s="54"/>
    </row>
    <row r="129" spans="2:15" ht="15" x14ac:dyDescent="0.25">
      <c r="B129" s="82" t="s">
        <v>83</v>
      </c>
      <c r="C129" s="90"/>
      <c r="D129" s="90"/>
      <c r="E129" s="90"/>
      <c r="F129" s="84" t="s">
        <v>2</v>
      </c>
      <c r="G129" s="105"/>
      <c r="H129" s="84" t="s">
        <v>4</v>
      </c>
      <c r="I129" s="105"/>
      <c r="J129" s="84" t="s">
        <v>2</v>
      </c>
      <c r="K129" s="84"/>
      <c r="L129" s="84" t="s">
        <v>4</v>
      </c>
      <c r="M129" s="39" t="s">
        <v>2</v>
      </c>
      <c r="N129" s="216" t="s">
        <v>4</v>
      </c>
      <c r="O129" s="216" t="s">
        <v>2</v>
      </c>
    </row>
    <row r="130" spans="2:15" ht="15" x14ac:dyDescent="0.25">
      <c r="B130" s="9"/>
      <c r="C130" s="16"/>
      <c r="D130" s="16"/>
      <c r="E130" s="16"/>
      <c r="F130" s="49"/>
      <c r="G130" s="49"/>
      <c r="J130" s="2"/>
      <c r="K130" s="2"/>
      <c r="L130" s="2"/>
      <c r="M130" s="2"/>
    </row>
    <row r="131" spans="2:15" ht="15" x14ac:dyDescent="0.25">
      <c r="B131" s="9"/>
      <c r="C131" s="16"/>
      <c r="D131" s="16"/>
      <c r="E131" s="16"/>
      <c r="F131" s="49"/>
      <c r="G131" s="49"/>
      <c r="J131" s="2"/>
      <c r="K131" s="2"/>
      <c r="L131" s="2"/>
      <c r="M131" s="2"/>
    </row>
    <row r="132" spans="2:15" ht="15" x14ac:dyDescent="0.25">
      <c r="B132" s="16" t="s">
        <v>84</v>
      </c>
      <c r="C132" s="16"/>
      <c r="D132" s="9"/>
      <c r="E132" s="9"/>
      <c r="F132" s="49">
        <v>1200</v>
      </c>
      <c r="G132" s="49"/>
      <c r="H132" s="5">
        <v>932.58</v>
      </c>
      <c r="I132" s="5"/>
      <c r="J132" s="2">
        <v>480</v>
      </c>
      <c r="K132" s="2"/>
      <c r="L132" s="5">
        <f>[1]Административни!N4</f>
        <v>339.20000000000005</v>
      </c>
      <c r="M132" s="63">
        <v>500</v>
      </c>
      <c r="N132" s="5">
        <v>63.47</v>
      </c>
      <c r="O132" s="2">
        <v>100</v>
      </c>
    </row>
    <row r="133" spans="2:15" ht="15" x14ac:dyDescent="0.25">
      <c r="B133" s="16" t="s">
        <v>85</v>
      </c>
      <c r="C133" s="16"/>
      <c r="D133" s="9"/>
      <c r="E133" s="9"/>
      <c r="F133" s="49">
        <v>280</v>
      </c>
      <c r="G133" s="49"/>
      <c r="H133" s="5">
        <v>58.79</v>
      </c>
      <c r="I133" s="5"/>
      <c r="J133" s="2">
        <v>70</v>
      </c>
      <c r="K133" s="2"/>
      <c r="L133" s="5">
        <f>[1]Административни!N5</f>
        <v>0</v>
      </c>
      <c r="M133" s="63">
        <v>100</v>
      </c>
      <c r="N133" s="5">
        <v>0</v>
      </c>
      <c r="O133" s="2">
        <v>100</v>
      </c>
    </row>
    <row r="134" spans="2:15" ht="15" x14ac:dyDescent="0.25">
      <c r="B134" s="16" t="s">
        <v>86</v>
      </c>
      <c r="C134" s="16"/>
      <c r="D134" s="9"/>
      <c r="E134" s="9"/>
      <c r="F134" s="49">
        <v>5200</v>
      </c>
      <c r="G134" s="49"/>
      <c r="H134" s="5">
        <v>4554.8599999999997</v>
      </c>
      <c r="I134" s="5"/>
      <c r="J134" s="2">
        <v>5500</v>
      </c>
      <c r="K134" s="2"/>
      <c r="L134" s="5">
        <f>'[1]НАЕМ ОФИС'!P1</f>
        <v>4296.3500000000004</v>
      </c>
      <c r="M134" s="63">
        <v>5500</v>
      </c>
      <c r="N134" s="5">
        <v>4077.3999999999996</v>
      </c>
      <c r="O134" s="217">
        <v>6000</v>
      </c>
    </row>
    <row r="135" spans="2:15" ht="15" x14ac:dyDescent="0.25">
      <c r="B135" s="16" t="s">
        <v>87</v>
      </c>
      <c r="C135" s="16"/>
      <c r="D135" s="9"/>
      <c r="E135" s="9"/>
      <c r="F135" s="49">
        <v>2710</v>
      </c>
      <c r="G135" s="49"/>
      <c r="H135" s="5">
        <v>1774.86</v>
      </c>
      <c r="I135" s="5"/>
      <c r="J135" s="2">
        <v>1300</v>
      </c>
      <c r="K135" s="2"/>
      <c r="L135" s="5">
        <v>1266.5999999999999</v>
      </c>
      <c r="M135" s="63">
        <v>1300</v>
      </c>
      <c r="N135" s="74">
        <v>1267.1999999999998</v>
      </c>
      <c r="O135" s="217">
        <v>1300</v>
      </c>
    </row>
    <row r="136" spans="2:15" ht="15" x14ac:dyDescent="0.25">
      <c r="B136" s="16" t="s">
        <v>88</v>
      </c>
      <c r="C136" s="16"/>
      <c r="D136" s="9"/>
      <c r="E136" s="9"/>
      <c r="F136" s="49">
        <v>500</v>
      </c>
      <c r="G136" s="49"/>
      <c r="H136" s="5">
        <v>1864.83</v>
      </c>
      <c r="I136" s="5"/>
      <c r="J136" s="2">
        <v>500</v>
      </c>
      <c r="K136" s="2"/>
      <c r="L136" s="5">
        <f>[1]Административни!N3</f>
        <v>972.43000000000006</v>
      </c>
      <c r="M136" s="63">
        <v>1000</v>
      </c>
      <c r="N136" s="5">
        <v>1072.9164000000005</v>
      </c>
      <c r="O136" s="217">
        <v>1200</v>
      </c>
    </row>
    <row r="137" spans="2:15" ht="15" x14ac:dyDescent="0.25">
      <c r="B137" s="16" t="s">
        <v>89</v>
      </c>
      <c r="C137" s="16"/>
      <c r="D137" s="9"/>
      <c r="E137" s="9"/>
      <c r="F137" s="49">
        <v>60</v>
      </c>
      <c r="G137" s="49"/>
      <c r="H137" s="5">
        <v>30</v>
      </c>
      <c r="I137" s="5"/>
      <c r="J137" s="2">
        <v>30</v>
      </c>
      <c r="K137" s="2"/>
      <c r="L137" s="5">
        <f>[1]Административни!N6</f>
        <v>30</v>
      </c>
      <c r="M137" s="63">
        <v>50</v>
      </c>
      <c r="N137" s="5">
        <v>30</v>
      </c>
      <c r="O137" s="2">
        <v>50</v>
      </c>
    </row>
    <row r="138" spans="2:15" ht="15" x14ac:dyDescent="0.25">
      <c r="B138" s="16" t="s">
        <v>90</v>
      </c>
      <c r="C138" s="16"/>
      <c r="D138" s="9"/>
      <c r="E138" s="9"/>
      <c r="F138" s="49">
        <v>1500</v>
      </c>
      <c r="G138" s="49"/>
      <c r="H138" s="5">
        <v>277.14999999999998</v>
      </c>
      <c r="I138" s="5"/>
      <c r="J138" s="2">
        <v>200</v>
      </c>
      <c r="K138" s="2"/>
      <c r="L138" s="5">
        <f>[1]Административни!N4</f>
        <v>339.20000000000005</v>
      </c>
      <c r="M138" s="63">
        <v>500</v>
      </c>
      <c r="N138" s="5">
        <v>151.87</v>
      </c>
      <c r="O138" s="2">
        <v>300</v>
      </c>
    </row>
    <row r="139" spans="2:15" ht="15" x14ac:dyDescent="0.25">
      <c r="B139" s="16" t="s">
        <v>91</v>
      </c>
      <c r="C139" s="16"/>
      <c r="D139" s="9"/>
      <c r="E139" s="9"/>
      <c r="F139" s="49">
        <v>380</v>
      </c>
      <c r="G139" s="49"/>
      <c r="H139" s="5">
        <v>1206.19</v>
      </c>
      <c r="I139" s="5"/>
      <c r="J139" s="2">
        <v>500</v>
      </c>
      <c r="K139" s="2"/>
      <c r="L139" s="5">
        <f>[1]Административни!N8</f>
        <v>466.3</v>
      </c>
      <c r="M139" s="63">
        <v>500</v>
      </c>
      <c r="N139" s="74">
        <v>553.68000000000006</v>
      </c>
      <c r="O139" s="2">
        <v>800</v>
      </c>
    </row>
    <row r="140" spans="2:15" ht="15" x14ac:dyDescent="0.25">
      <c r="B140" s="106" t="s">
        <v>92</v>
      </c>
      <c r="C140" s="16"/>
      <c r="D140" s="9"/>
      <c r="E140" s="9"/>
      <c r="F140" s="49"/>
      <c r="G140" s="49"/>
      <c r="H140" s="5">
        <v>1924</v>
      </c>
      <c r="I140" s="49"/>
      <c r="J140" s="2">
        <v>1000</v>
      </c>
      <c r="K140" s="2"/>
      <c r="L140" s="5">
        <f>[1]Административни!N10</f>
        <v>500</v>
      </c>
      <c r="M140" s="63">
        <v>1000</v>
      </c>
      <c r="N140" s="5">
        <v>400</v>
      </c>
      <c r="O140" s="2">
        <v>500</v>
      </c>
    </row>
    <row r="141" spans="2:15" ht="15" x14ac:dyDescent="0.25">
      <c r="B141" s="106" t="s">
        <v>93</v>
      </c>
      <c r="C141" s="16"/>
      <c r="D141" s="9"/>
      <c r="E141" s="9"/>
      <c r="F141" s="49"/>
      <c r="G141" s="49"/>
      <c r="H141" s="49"/>
      <c r="I141" s="49"/>
      <c r="J141" s="2">
        <v>0</v>
      </c>
      <c r="K141" s="107" t="s">
        <v>94</v>
      </c>
      <c r="L141" s="5">
        <f>[1]Административни!N9</f>
        <v>2079</v>
      </c>
      <c r="M141" s="63">
        <v>0</v>
      </c>
      <c r="N141" s="190"/>
    </row>
    <row r="142" spans="2:15" ht="15" x14ac:dyDescent="0.25">
      <c r="B142" s="106"/>
      <c r="C142" s="16"/>
      <c r="D142" s="9"/>
      <c r="E142" s="9"/>
      <c r="F142" s="49"/>
      <c r="G142" s="49"/>
      <c r="H142" s="5"/>
      <c r="I142" s="5"/>
      <c r="J142" s="2"/>
      <c r="K142" s="107"/>
      <c r="M142" s="63"/>
    </row>
    <row r="143" spans="2:15" x14ac:dyDescent="0.2">
      <c r="B143" s="90"/>
      <c r="C143" s="90"/>
      <c r="D143" s="96" t="s">
        <v>19</v>
      </c>
      <c r="E143" s="96"/>
      <c r="F143" s="96">
        <f>SUM(F132:F141)</f>
        <v>11830</v>
      </c>
      <c r="G143" s="85"/>
      <c r="H143" s="85">
        <f>SUM(H132:H140)</f>
        <v>12623.259999999998</v>
      </c>
      <c r="I143" s="85"/>
      <c r="J143" s="97">
        <f>SUM(J132:J141)</f>
        <v>9580</v>
      </c>
      <c r="K143" s="97"/>
      <c r="L143" s="97">
        <f>5023.23+'[1]НАЕМ СКЛАД'!L1+'[1]НАЕМ ОФИС'!P1</f>
        <v>10586.18</v>
      </c>
      <c r="M143" s="97">
        <f>SUM(M132:M141)</f>
        <v>10450</v>
      </c>
      <c r="N143" s="189">
        <v>7616.5364</v>
      </c>
      <c r="O143" s="218">
        <v>10350</v>
      </c>
    </row>
    <row r="144" spans="2:15" ht="14.25" x14ac:dyDescent="0.2">
      <c r="B144" s="16"/>
      <c r="C144" s="16"/>
      <c r="D144" s="9"/>
      <c r="E144" s="9"/>
      <c r="F144" s="154"/>
      <c r="G144" s="159"/>
      <c r="H144" s="154"/>
      <c r="I144" s="5"/>
      <c r="J144" s="108"/>
      <c r="K144" s="108"/>
      <c r="L144" s="109"/>
      <c r="M144" s="2"/>
    </row>
    <row r="145" spans="1:21" ht="15" x14ac:dyDescent="0.25">
      <c r="B145" s="210" t="s">
        <v>95</v>
      </c>
      <c r="C145" s="211"/>
      <c r="D145" s="211"/>
      <c r="E145" s="9"/>
      <c r="F145" s="96"/>
      <c r="G145" s="96"/>
      <c r="H145" s="96"/>
      <c r="I145" s="96"/>
      <c r="J145" s="72" t="s">
        <v>2</v>
      </c>
      <c r="K145" s="72"/>
      <c r="L145" s="72" t="s">
        <v>4</v>
      </c>
      <c r="M145" s="39" t="s">
        <v>2</v>
      </c>
      <c r="N145" s="72" t="s">
        <v>4</v>
      </c>
      <c r="O145" s="216" t="s">
        <v>2</v>
      </c>
    </row>
    <row r="146" spans="1:21" ht="15" x14ac:dyDescent="0.2">
      <c r="B146" s="110"/>
      <c r="C146" s="110"/>
      <c r="D146" s="111" t="s">
        <v>96</v>
      </c>
      <c r="E146" s="111"/>
      <c r="F146" s="161"/>
      <c r="G146" s="162"/>
      <c r="H146" s="74"/>
      <c r="I146" s="74"/>
      <c r="J146" s="74">
        <v>36000</v>
      </c>
      <c r="K146" s="74"/>
      <c r="L146" s="74">
        <f>[1]ФРЗО!N1</f>
        <v>33096.350000000035</v>
      </c>
      <c r="M146" s="63" t="s">
        <v>97</v>
      </c>
      <c r="N146" s="5">
        <v>29401.33</v>
      </c>
      <c r="O146" s="2">
        <v>41800</v>
      </c>
    </row>
    <row r="147" spans="1:21" ht="15" x14ac:dyDescent="0.2">
      <c r="B147" s="110"/>
      <c r="C147" s="110"/>
      <c r="D147" s="111" t="s">
        <v>98</v>
      </c>
      <c r="E147" s="111"/>
      <c r="F147" s="161"/>
      <c r="G147" s="162"/>
      <c r="H147" s="74"/>
      <c r="I147" s="74"/>
      <c r="J147" s="74">
        <v>24000</v>
      </c>
      <c r="K147" s="74"/>
      <c r="L147" s="74">
        <f>[1]ФРЗО!S15</f>
        <v>24000</v>
      </c>
      <c r="M147" s="63">
        <v>24000</v>
      </c>
      <c r="N147" s="5">
        <v>24000</v>
      </c>
      <c r="O147" s="2">
        <v>43800</v>
      </c>
    </row>
    <row r="148" spans="1:21" ht="15" x14ac:dyDescent="0.2">
      <c r="B148" s="110"/>
      <c r="C148" s="110"/>
      <c r="D148" s="111" t="s">
        <v>99</v>
      </c>
      <c r="E148" s="111"/>
      <c r="F148" s="161"/>
      <c r="G148" s="162"/>
      <c r="H148" s="74"/>
      <c r="I148" s="74"/>
      <c r="J148" s="74"/>
      <c r="K148" s="74"/>
      <c r="L148" s="74">
        <f>[1]ФРЗО!S20</f>
        <v>1500</v>
      </c>
      <c r="M148" s="63">
        <v>2000</v>
      </c>
      <c r="N148" s="5">
        <v>3300</v>
      </c>
      <c r="O148" s="191">
        <v>2400</v>
      </c>
    </row>
    <row r="149" spans="1:21" ht="15" x14ac:dyDescent="0.2">
      <c r="B149" s="110"/>
      <c r="C149" s="110"/>
      <c r="D149" s="16"/>
      <c r="E149" s="16"/>
      <c r="F149" s="163"/>
      <c r="G149" s="161"/>
      <c r="H149" s="74"/>
      <c r="I149" s="74"/>
      <c r="J149" s="74"/>
      <c r="K149" s="74"/>
      <c r="L149" s="74"/>
      <c r="M149" s="153"/>
    </row>
    <row r="150" spans="1:21" ht="15" x14ac:dyDescent="0.25">
      <c r="B150" s="112"/>
      <c r="C150" s="112"/>
      <c r="D150" s="96" t="s">
        <v>19</v>
      </c>
      <c r="E150" s="96"/>
      <c r="F150" s="96">
        <v>54000</v>
      </c>
      <c r="G150" s="97"/>
      <c r="H150" s="97">
        <v>63842.51</v>
      </c>
      <c r="I150" s="97"/>
      <c r="J150" s="97">
        <f>SUM(J146:J147)</f>
        <v>60000</v>
      </c>
      <c r="K150" s="97"/>
      <c r="L150" s="97">
        <f>SUM(L146:L148)</f>
        <v>58596.350000000035</v>
      </c>
      <c r="M150" s="96" t="s">
        <v>100</v>
      </c>
      <c r="N150" s="97">
        <v>56701.33</v>
      </c>
      <c r="O150" s="218">
        <v>88000</v>
      </c>
      <c r="P150" s="118"/>
      <c r="Q150" s="118"/>
      <c r="R150" s="118"/>
      <c r="S150" s="118"/>
      <c r="T150" s="118"/>
      <c r="U150" s="118"/>
    </row>
    <row r="151" spans="1:21" ht="15" x14ac:dyDescent="0.25">
      <c r="B151" s="112"/>
      <c r="C151" s="112"/>
      <c r="D151" s="96" t="s">
        <v>134</v>
      </c>
      <c r="E151" s="96"/>
      <c r="F151" s="96"/>
      <c r="G151" s="97"/>
      <c r="H151" s="97"/>
      <c r="I151" s="97"/>
      <c r="J151" s="97"/>
      <c r="K151" s="97"/>
      <c r="L151" s="97"/>
      <c r="M151" s="105">
        <v>5000</v>
      </c>
      <c r="N151" s="192">
        <v>13821.51</v>
      </c>
      <c r="O151" s="215">
        <v>30325.91</v>
      </c>
      <c r="P151" s="118"/>
      <c r="Q151" s="118"/>
      <c r="R151" s="118"/>
      <c r="S151" s="118"/>
      <c r="T151" s="118"/>
      <c r="U151" s="118"/>
    </row>
    <row r="152" spans="1:21" ht="15" x14ac:dyDescent="0.25">
      <c r="B152" s="112"/>
      <c r="C152" s="112"/>
      <c r="D152" s="96"/>
      <c r="E152" s="96"/>
      <c r="F152" s="96"/>
      <c r="G152" s="97"/>
      <c r="H152" s="97"/>
      <c r="I152" s="97"/>
      <c r="J152" s="97"/>
      <c r="K152" s="97"/>
      <c r="L152" s="97"/>
      <c r="M152" s="105"/>
      <c r="N152" s="192"/>
      <c r="O152" s="215"/>
      <c r="P152" s="118"/>
      <c r="Q152" s="118"/>
      <c r="R152" s="118"/>
      <c r="S152" s="118"/>
      <c r="T152" s="118"/>
      <c r="U152" s="118"/>
    </row>
    <row r="153" spans="1:21" ht="15" x14ac:dyDescent="0.25">
      <c r="B153" s="112"/>
      <c r="C153" s="112"/>
      <c r="D153" s="96"/>
      <c r="E153" s="96"/>
      <c r="F153" s="96"/>
      <c r="G153" s="97"/>
      <c r="H153" s="97"/>
      <c r="I153" s="97"/>
      <c r="J153" s="97"/>
      <c r="K153" s="97"/>
      <c r="L153" s="97"/>
      <c r="M153" s="105"/>
      <c r="N153" s="192"/>
      <c r="O153" s="215"/>
      <c r="P153" s="118"/>
      <c r="Q153" s="118"/>
      <c r="R153" s="118"/>
      <c r="S153" s="118"/>
      <c r="T153" s="118"/>
      <c r="U153" s="118"/>
    </row>
    <row r="154" spans="1:21" s="11" customFormat="1" ht="60" x14ac:dyDescent="0.25">
      <c r="B154" s="229" t="s">
        <v>139</v>
      </c>
      <c r="C154" s="229"/>
      <c r="D154" s="226"/>
      <c r="E154" s="226"/>
      <c r="F154" s="226"/>
      <c r="G154" s="57"/>
      <c r="H154" s="57"/>
      <c r="I154" s="57"/>
      <c r="J154" s="57"/>
      <c r="K154" s="57"/>
      <c r="L154" s="57"/>
      <c r="M154" s="227"/>
      <c r="N154" s="228"/>
      <c r="O154" s="215">
        <v>14000</v>
      </c>
      <c r="P154" s="118"/>
      <c r="Q154" s="118"/>
      <c r="R154" s="118"/>
      <c r="S154" s="118"/>
      <c r="T154" s="118"/>
      <c r="U154" s="118"/>
    </row>
    <row r="155" spans="1:21" s="21" customFormat="1" ht="15" x14ac:dyDescent="0.25">
      <c r="A155" s="118"/>
      <c r="B155" s="118" t="s">
        <v>140</v>
      </c>
      <c r="C155" s="118"/>
      <c r="D155" s="118"/>
      <c r="E155" s="118"/>
      <c r="F155" s="118"/>
      <c r="G155" s="118"/>
      <c r="H155" s="118"/>
      <c r="I155" s="118"/>
      <c r="J155" s="157"/>
      <c r="K155" s="157"/>
      <c r="L155" s="157"/>
      <c r="M155" s="157"/>
      <c r="N155" s="157"/>
      <c r="O155" s="218">
        <v>124075</v>
      </c>
      <c r="P155" s="118"/>
      <c r="Q155" s="118"/>
      <c r="R155" s="118"/>
      <c r="S155" s="118"/>
      <c r="T155" s="118"/>
      <c r="U155" s="118"/>
    </row>
    <row r="156" spans="1:21" s="21" customFormat="1" ht="15" x14ac:dyDescent="0.25">
      <c r="A156" s="118"/>
      <c r="B156" s="118"/>
      <c r="C156" s="118"/>
      <c r="D156" s="118"/>
      <c r="E156" s="118"/>
      <c r="F156" s="118"/>
      <c r="G156" s="118"/>
      <c r="H156" s="118"/>
      <c r="I156" s="118"/>
      <c r="J156" s="157"/>
      <c r="K156" s="157"/>
      <c r="L156" s="157"/>
      <c r="M156" s="157"/>
      <c r="N156" s="157"/>
      <c r="O156" s="218"/>
      <c r="P156" s="118"/>
      <c r="Q156" s="118"/>
      <c r="R156" s="118"/>
      <c r="S156" s="118"/>
      <c r="T156" s="118"/>
      <c r="U156" s="118"/>
    </row>
    <row r="157" spans="1:21" ht="23.45" customHeight="1" x14ac:dyDescent="0.25">
      <c r="A157" s="115"/>
      <c r="B157" s="115"/>
      <c r="C157" s="115"/>
      <c r="D157" s="196"/>
      <c r="E157" s="197"/>
      <c r="F157" s="197" t="s">
        <v>114</v>
      </c>
      <c r="G157" s="197"/>
      <c r="H157" s="197" t="s">
        <v>118</v>
      </c>
      <c r="I157" s="197"/>
      <c r="J157" s="197" t="s">
        <v>101</v>
      </c>
      <c r="K157" s="197"/>
      <c r="L157" s="197" t="s">
        <v>121</v>
      </c>
      <c r="M157" s="197" t="s">
        <v>124</v>
      </c>
      <c r="N157" s="197" t="s">
        <v>125</v>
      </c>
      <c r="O157" s="118" t="s">
        <v>135</v>
      </c>
      <c r="P157" s="118"/>
      <c r="Q157" s="118"/>
      <c r="R157" s="118"/>
      <c r="S157" s="118"/>
      <c r="T157" s="118"/>
      <c r="U157" s="118"/>
    </row>
    <row r="158" spans="1:21" ht="15.75" x14ac:dyDescent="0.25">
      <c r="A158" s="115"/>
      <c r="B158" s="115"/>
      <c r="C158" s="115"/>
      <c r="D158" s="198" t="s">
        <v>115</v>
      </c>
      <c r="E158" s="197"/>
      <c r="F158" s="197">
        <v>379156.1</v>
      </c>
      <c r="G158" s="197"/>
      <c r="H158" s="197">
        <v>355532.1</v>
      </c>
      <c r="I158" s="197"/>
      <c r="J158" s="197">
        <f>J28</f>
        <v>286184.7</v>
      </c>
      <c r="K158" s="197"/>
      <c r="L158" s="197">
        <f>L28</f>
        <v>361798.44</v>
      </c>
      <c r="M158" s="197">
        <v>327599.03000000003</v>
      </c>
      <c r="N158" s="199">
        <v>527886.03</v>
      </c>
      <c r="O158" s="137">
        <v>528354.34</v>
      </c>
      <c r="P158" s="118"/>
      <c r="Q158" s="118"/>
      <c r="R158" s="118"/>
      <c r="S158" s="118"/>
      <c r="T158" s="118"/>
      <c r="U158" s="118"/>
    </row>
    <row r="159" spans="1:21" ht="15.75" x14ac:dyDescent="0.25">
      <c r="A159" s="115"/>
      <c r="B159" s="115"/>
      <c r="C159" s="115"/>
      <c r="D159" s="198" t="s">
        <v>116</v>
      </c>
      <c r="E159" s="197"/>
      <c r="F159" s="197">
        <v>335290</v>
      </c>
      <c r="G159" s="197"/>
      <c r="H159" s="197">
        <v>308351.86575424002</v>
      </c>
      <c r="I159" s="197"/>
      <c r="J159" s="197">
        <f>J150+J143+J121+J108+J80+J60+J45</f>
        <v>263500</v>
      </c>
      <c r="K159" s="197"/>
      <c r="L159" s="197">
        <v>287321.40970000002</v>
      </c>
      <c r="M159" s="197">
        <v>285950</v>
      </c>
      <c r="N159" s="199">
        <v>326799.54754</v>
      </c>
      <c r="O159" s="137">
        <v>484468.91</v>
      </c>
      <c r="P159" s="118"/>
      <c r="Q159" s="118"/>
      <c r="R159" s="118"/>
      <c r="S159" s="118"/>
      <c r="T159" s="118"/>
      <c r="U159" s="118"/>
    </row>
    <row r="160" spans="1:21" s="115" customFormat="1" ht="15.75" x14ac:dyDescent="0.25">
      <c r="D160" s="198" t="s">
        <v>117</v>
      </c>
      <c r="E160" s="197"/>
      <c r="F160" s="197">
        <f>F158-F159</f>
        <v>43866.099999999977</v>
      </c>
      <c r="G160" s="197"/>
      <c r="H160" s="197">
        <v>47180.234245759959</v>
      </c>
      <c r="I160" s="197"/>
      <c r="J160" s="197" t="s">
        <v>102</v>
      </c>
      <c r="K160" s="197"/>
      <c r="L160" s="197">
        <v>74477.030299999984</v>
      </c>
      <c r="M160" s="157">
        <v>41649.030000000028</v>
      </c>
      <c r="N160" s="199">
        <v>201086.48246000003</v>
      </c>
      <c r="O160" s="137">
        <v>45903.43</v>
      </c>
      <c r="P160" s="118"/>
      <c r="Q160" s="118"/>
      <c r="R160" s="118"/>
      <c r="S160" s="118"/>
      <c r="T160" s="118"/>
      <c r="U160" s="118"/>
    </row>
    <row r="161" spans="2:21" s="115" customFormat="1" ht="15" x14ac:dyDescent="0.25">
      <c r="J161" s="157"/>
      <c r="K161" s="157"/>
      <c r="L161" s="157"/>
      <c r="O161" s="118"/>
      <c r="P161" s="118"/>
      <c r="Q161" s="118"/>
      <c r="R161" s="118"/>
      <c r="S161" s="118"/>
      <c r="T161" s="118"/>
      <c r="U161" s="118"/>
    </row>
    <row r="162" spans="2:21" s="115" customFormat="1" ht="15" x14ac:dyDescent="0.25"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</row>
    <row r="163" spans="2:21" s="115" customFormat="1" ht="15" x14ac:dyDescent="0.25">
      <c r="N163" s="118"/>
      <c r="O163" s="118"/>
      <c r="P163" s="118"/>
      <c r="Q163" s="118"/>
      <c r="R163" s="118"/>
      <c r="S163" s="118"/>
      <c r="T163" s="118"/>
      <c r="U163" s="118"/>
    </row>
    <row r="164" spans="2:21" s="115" customFormat="1" ht="20.45" customHeight="1" x14ac:dyDescent="0.25">
      <c r="L164" s="158"/>
      <c r="M164" s="195" t="s">
        <v>127</v>
      </c>
      <c r="Q164" s="125"/>
      <c r="R164" s="118"/>
      <c r="S164" s="118"/>
      <c r="T164" s="118"/>
      <c r="U164" s="118"/>
    </row>
    <row r="165" spans="2:21" s="115" customFormat="1" ht="15" x14ac:dyDescent="0.25">
      <c r="M165" s="118" t="s">
        <v>128</v>
      </c>
      <c r="N165" s="117">
        <v>159192.34</v>
      </c>
      <c r="O165" s="193" t="s">
        <v>129</v>
      </c>
      <c r="P165" s="118"/>
      <c r="Q165" s="130"/>
      <c r="R165" s="118"/>
      <c r="S165" s="118"/>
      <c r="T165" s="118"/>
      <c r="U165" s="118"/>
    </row>
    <row r="166" spans="2:21" s="115" customFormat="1" ht="15" x14ac:dyDescent="0.25">
      <c r="M166" s="118" t="s">
        <v>130</v>
      </c>
      <c r="N166" s="117"/>
      <c r="O166" s="117"/>
      <c r="P166" s="118"/>
      <c r="Q166" s="21"/>
      <c r="R166" s="118"/>
      <c r="S166" s="118"/>
      <c r="T166" s="118"/>
      <c r="U166" s="118"/>
    </row>
    <row r="167" spans="2:21" s="115" customFormat="1" ht="15" x14ac:dyDescent="0.25">
      <c r="M167" s="118" t="s">
        <v>131</v>
      </c>
      <c r="N167" s="117">
        <v>192</v>
      </c>
      <c r="P167" s="117"/>
      <c r="Q167" s="2"/>
      <c r="R167" s="118"/>
      <c r="S167" s="118"/>
      <c r="T167" s="118"/>
      <c r="U167" s="118"/>
    </row>
    <row r="168" spans="2:21" s="115" customFormat="1" ht="15" x14ac:dyDescent="0.25">
      <c r="E168" s="154"/>
      <c r="F168" s="154"/>
      <c r="G168" s="154"/>
      <c r="H168" s="154"/>
      <c r="M168" s="118" t="s">
        <v>132</v>
      </c>
      <c r="N168" s="117">
        <v>41613</v>
      </c>
      <c r="O168" s="194" t="s">
        <v>133</v>
      </c>
      <c r="P168" s="117"/>
      <c r="Q168" s="2"/>
      <c r="R168" s="118"/>
      <c r="S168" s="118"/>
      <c r="T168" s="118"/>
      <c r="U168" s="118"/>
    </row>
    <row r="169" spans="2:21" s="4" customFormat="1" ht="15" x14ac:dyDescent="0.25">
      <c r="B169" s="18"/>
      <c r="C169" s="123"/>
      <c r="D169" s="45"/>
      <c r="E169" s="45"/>
      <c r="F169" s="45"/>
      <c r="K169" s="48"/>
      <c r="L169" s="43"/>
      <c r="M169" s="118" t="s">
        <v>103</v>
      </c>
      <c r="N169" s="117">
        <v>89</v>
      </c>
      <c r="O169" s="118"/>
      <c r="P169" s="118"/>
      <c r="Q169" s="121"/>
    </row>
    <row r="170" spans="2:21" s="118" customFormat="1" ht="15" x14ac:dyDescent="0.25">
      <c r="D170" s="117"/>
      <c r="E170" s="117"/>
      <c r="F170" s="117"/>
      <c r="K170" s="137"/>
      <c r="L170" s="117"/>
      <c r="M170" s="117"/>
      <c r="N170" s="117">
        <v>201086.34</v>
      </c>
    </row>
    <row r="171" spans="2:21" s="125" customFormat="1" ht="11.25" x14ac:dyDescent="0.2">
      <c r="C171" s="126"/>
      <c r="D171" s="127"/>
      <c r="E171" s="127"/>
      <c r="F171" s="127"/>
      <c r="K171" s="126"/>
      <c r="L171" s="126"/>
    </row>
    <row r="172" spans="2:21" s="130" customFormat="1" ht="11.25" x14ac:dyDescent="0.2">
      <c r="D172" s="131"/>
      <c r="E172" s="131"/>
      <c r="F172" s="131"/>
      <c r="K172" s="132"/>
      <c r="L172" s="132"/>
    </row>
    <row r="173" spans="2:21" s="21" customFormat="1" x14ac:dyDescent="0.2">
      <c r="B173" s="2"/>
      <c r="C173" s="123"/>
      <c r="D173" s="124"/>
      <c r="E173" s="124"/>
      <c r="F173" s="2"/>
      <c r="L173" s="57"/>
    </row>
    <row r="174" spans="2:21" ht="15" x14ac:dyDescent="0.25">
      <c r="C174" s="136"/>
      <c r="D174" s="136"/>
      <c r="E174" s="136"/>
      <c r="J174" s="2"/>
      <c r="K174" s="2"/>
      <c r="M174" s="2"/>
    </row>
    <row r="175" spans="2:21" ht="18" x14ac:dyDescent="0.25">
      <c r="C175" s="128"/>
      <c r="D175" s="129"/>
      <c r="E175" s="129"/>
      <c r="J175" s="2"/>
      <c r="K175" s="133"/>
      <c r="L175" s="120"/>
      <c r="M175" s="2"/>
    </row>
    <row r="176" spans="2:21" s="121" customFormat="1" ht="15.75" x14ac:dyDescent="0.25">
      <c r="B176" s="130"/>
      <c r="C176" s="118"/>
      <c r="D176" s="118"/>
      <c r="E176" s="131"/>
      <c r="F176" s="2"/>
      <c r="J176" s="119"/>
      <c r="K176" s="134"/>
      <c r="L176" s="135"/>
    </row>
    <row r="177" spans="1:13" ht="15" x14ac:dyDescent="0.25">
      <c r="B177" s="21"/>
      <c r="D177" s="118"/>
      <c r="E177" s="102"/>
      <c r="H177" s="21"/>
      <c r="I177" s="21"/>
      <c r="J177" s="2"/>
      <c r="K177" s="113"/>
      <c r="L177" s="57"/>
    </row>
    <row r="178" spans="1:13" ht="15.75" x14ac:dyDescent="0.25">
      <c r="H178" s="119"/>
      <c r="I178" s="119"/>
      <c r="J178" s="2"/>
      <c r="K178" s="113"/>
      <c r="L178" s="57"/>
      <c r="M178" s="65"/>
    </row>
    <row r="179" spans="1:13" x14ac:dyDescent="0.2">
      <c r="K179" s="2"/>
      <c r="L179" s="2"/>
      <c r="M179" s="2"/>
    </row>
    <row r="180" spans="1:13" x14ac:dyDescent="0.2">
      <c r="K180" s="122"/>
      <c r="L180" s="122"/>
      <c r="M180" s="2"/>
    </row>
    <row r="181" spans="1:13" x14ac:dyDescent="0.2">
      <c r="K181" s="122"/>
      <c r="L181" s="122"/>
      <c r="M181" s="2"/>
    </row>
    <row r="182" spans="1:13" ht="15" x14ac:dyDescent="0.25">
      <c r="B182" s="118" t="s">
        <v>0</v>
      </c>
      <c r="K182" s="122"/>
      <c r="L182" s="122"/>
      <c r="M182" s="69"/>
    </row>
    <row r="183" spans="1:13" ht="15" x14ac:dyDescent="0.25">
      <c r="B183" s="118"/>
      <c r="K183" s="2"/>
      <c r="L183" s="2"/>
      <c r="M183" s="2"/>
    </row>
    <row r="184" spans="1:13" ht="15" x14ac:dyDescent="0.25">
      <c r="B184" s="118" t="s">
        <v>122</v>
      </c>
      <c r="J184" s="2"/>
      <c r="K184" s="2"/>
      <c r="L184" s="2"/>
      <c r="M184" s="2"/>
    </row>
    <row r="185" spans="1:13" ht="15" x14ac:dyDescent="0.25">
      <c r="B185" s="118"/>
      <c r="J185" s="2"/>
    </row>
    <row r="186" spans="1:13" ht="15" x14ac:dyDescent="0.25">
      <c r="B186" s="118" t="s">
        <v>123</v>
      </c>
      <c r="J186" s="2"/>
    </row>
    <row r="187" spans="1:13" x14ac:dyDescent="0.2">
      <c r="J187" s="2"/>
    </row>
    <row r="188" spans="1:13" x14ac:dyDescent="0.2">
      <c r="J188" s="2"/>
    </row>
    <row r="189" spans="1:13" x14ac:dyDescent="0.2">
      <c r="J189" s="2"/>
    </row>
    <row r="190" spans="1:13" ht="12" x14ac:dyDescent="0.2">
      <c r="A190" s="5"/>
      <c r="J190" s="2"/>
      <c r="K190" s="2"/>
      <c r="L190" s="2"/>
      <c r="M190" s="2"/>
    </row>
    <row r="191" spans="1:13" ht="12" x14ac:dyDescent="0.2">
      <c r="A191" s="5"/>
      <c r="J191" s="2"/>
      <c r="K191" s="2"/>
      <c r="L191" s="2"/>
      <c r="M191" s="2"/>
    </row>
    <row r="192" spans="1:13" ht="12" x14ac:dyDescent="0.2">
      <c r="A192" s="5"/>
      <c r="J192" s="2"/>
      <c r="K192" s="2"/>
      <c r="L192" s="2"/>
      <c r="M192" s="2"/>
    </row>
    <row r="193" spans="1:13" x14ac:dyDescent="0.2">
      <c r="A193" s="5"/>
      <c r="K193" s="2"/>
      <c r="L193" s="2"/>
      <c r="M193" s="2"/>
    </row>
    <row r="194" spans="1:13" x14ac:dyDescent="0.2">
      <c r="A194" s="5"/>
      <c r="K194" s="2"/>
      <c r="L194" s="2"/>
      <c r="M194" s="2"/>
    </row>
    <row r="195" spans="1:13" x14ac:dyDescent="0.2">
      <c r="A195" s="5"/>
      <c r="K195" s="2"/>
      <c r="L195" s="2"/>
      <c r="M195" s="2"/>
    </row>
    <row r="196" spans="1:13" x14ac:dyDescent="0.2">
      <c r="A196" s="5"/>
      <c r="K196" s="2"/>
      <c r="L196" s="2"/>
      <c r="M196" s="2"/>
    </row>
    <row r="197" spans="1:13" x14ac:dyDescent="0.2">
      <c r="A197" s="5"/>
      <c r="K197" s="2"/>
      <c r="L197" s="2"/>
      <c r="M197" s="2"/>
    </row>
    <row r="198" spans="1:13" x14ac:dyDescent="0.2">
      <c r="A198" s="5"/>
      <c r="K198" s="2"/>
      <c r="L198" s="2"/>
      <c r="M198" s="2"/>
    </row>
  </sheetData>
  <mergeCells count="8">
    <mergeCell ref="B1:M1"/>
    <mergeCell ref="I81:I83"/>
    <mergeCell ref="B3:L3"/>
    <mergeCell ref="B23:C23"/>
    <mergeCell ref="B145:D145"/>
    <mergeCell ref="J5:L5"/>
    <mergeCell ref="F5:H5"/>
    <mergeCell ref="M5:N5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IdeaPad_330</dc:creator>
  <cp:lastModifiedBy>HP</cp:lastModifiedBy>
  <cp:lastPrinted>2022-05-16T08:33:43Z</cp:lastPrinted>
  <dcterms:created xsi:type="dcterms:W3CDTF">2021-03-02T13:25:57Z</dcterms:created>
  <dcterms:modified xsi:type="dcterms:W3CDTF">2022-05-16T09:19:55Z</dcterms:modified>
</cp:coreProperties>
</file>